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F-751 Kiwi\2026\"/>
    </mc:Choice>
  </mc:AlternateContent>
  <xr:revisionPtr revIDLastSave="0" documentId="13_ncr:1_{D560FBC5-A257-455D-A3AA-AC19A49C80C9}" xr6:coauthVersionLast="47" xr6:coauthVersionMax="47" xr10:uidLastSave="{00000000-0000-0000-0000-000000000000}"/>
  <bookViews>
    <workbookView xWindow="-120" yWindow="-120" windowWidth="38640" windowHeight="21120" activeTab="3" xr2:uid="{0FC48DEC-22F9-43C2-9762-2F5F5F2D8692}"/>
  </bookViews>
  <sheets>
    <sheet name="Directions" sheetId="1" r:id="rId1"/>
    <sheet name="Analytical Dry Matter &amp; Brix" sheetId="3" r:id="rId2"/>
    <sheet name="Linear Regression" sheetId="5" r:id="rId3"/>
    <sheet name="Intercept Update"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5" l="1"/>
  <c r="D31" i="5"/>
  <c r="D32" i="5"/>
  <c r="D33" i="5"/>
  <c r="D34" i="5"/>
  <c r="D35" i="5"/>
  <c r="D36" i="5"/>
  <c r="D37" i="5"/>
  <c r="D38" i="5"/>
  <c r="D29" i="5"/>
  <c r="T11" i="5" a="1"/>
  <c r="S11" i="5" a="1"/>
  <c r="R11" i="5" a="1"/>
  <c r="J6" i="7"/>
  <c r="I6" i="7"/>
  <c r="H6" i="7"/>
  <c r="J7" i="5"/>
  <c r="I7" i="5"/>
  <c r="H7" i="5"/>
  <c r="G7" i="5"/>
  <c r="C30" i="5"/>
  <c r="C31" i="5"/>
  <c r="C32" i="5"/>
  <c r="C33" i="5"/>
  <c r="C34" i="5"/>
  <c r="C35" i="5"/>
  <c r="C36" i="5"/>
  <c r="C37" i="5"/>
  <c r="C38" i="5"/>
  <c r="C29" i="5"/>
  <c r="B38" i="5"/>
  <c r="B37" i="5"/>
  <c r="B36" i="5"/>
  <c r="B35" i="5"/>
  <c r="B34" i="5"/>
  <c r="B33" i="5"/>
  <c r="B32" i="5"/>
  <c r="B31" i="5"/>
  <c r="B30" i="5"/>
  <c r="B29" i="5"/>
  <c r="E37" i="1"/>
  <c r="E38" i="1"/>
  <c r="E39" i="1"/>
  <c r="E40" i="1"/>
  <c r="E41" i="1"/>
  <c r="E42" i="1"/>
  <c r="E43" i="1"/>
  <c r="E44" i="1"/>
  <c r="E45" i="1"/>
  <c r="E36" i="1"/>
  <c r="E26" i="1"/>
  <c r="E27" i="1"/>
  <c r="E28" i="1"/>
  <c r="E29" i="1"/>
  <c r="E30" i="1"/>
  <c r="E31" i="1"/>
  <c r="E32" i="1"/>
  <c r="E33" i="1"/>
  <c r="E25" i="1"/>
  <c r="B18" i="5" s="1"/>
  <c r="E24" i="1"/>
  <c r="B17" i="5" s="1"/>
  <c r="E13" i="1"/>
  <c r="E14" i="1"/>
  <c r="E15" i="1"/>
  <c r="E16" i="1"/>
  <c r="E17" i="1"/>
  <c r="E18" i="1"/>
  <c r="E19" i="1"/>
  <c r="E20" i="1"/>
  <c r="E12" i="1"/>
  <c r="E11" i="1"/>
  <c r="C18" i="5"/>
  <c r="C19" i="5"/>
  <c r="C20" i="5"/>
  <c r="C21" i="5"/>
  <c r="C22" i="5"/>
  <c r="C23" i="5"/>
  <c r="C24" i="5"/>
  <c r="C25" i="5"/>
  <c r="C26" i="5"/>
  <c r="C17" i="5"/>
  <c r="C14" i="5"/>
  <c r="C6" i="5"/>
  <c r="C7" i="5"/>
  <c r="C8" i="5"/>
  <c r="C9" i="5"/>
  <c r="C10" i="5"/>
  <c r="C11" i="5"/>
  <c r="C12" i="5"/>
  <c r="C13" i="5"/>
  <c r="C5" i="5"/>
  <c r="B26" i="5"/>
  <c r="B25" i="5"/>
  <c r="B24" i="5"/>
  <c r="B23" i="5"/>
  <c r="B22" i="5"/>
  <c r="B21" i="5"/>
  <c r="B20" i="5"/>
  <c r="B19" i="5"/>
  <c r="H23" i="3"/>
  <c r="H24" i="3"/>
  <c r="H25" i="3"/>
  <c r="E23" i="3"/>
  <c r="H26" i="3"/>
  <c r="H27" i="3"/>
  <c r="H28" i="3"/>
  <c r="H29" i="3"/>
  <c r="H30" i="3"/>
  <c r="H31" i="3"/>
  <c r="H32" i="3"/>
  <c r="E24" i="3"/>
  <c r="E25" i="3"/>
  <c r="E26" i="3"/>
  <c r="E27" i="3"/>
  <c r="E28" i="3"/>
  <c r="E29" i="3"/>
  <c r="E30" i="3"/>
  <c r="E31" i="3"/>
  <c r="E32" i="3"/>
  <c r="G6" i="5" l="1"/>
  <c r="H6" i="5"/>
  <c r="I32" i="3"/>
  <c r="I24" i="3"/>
  <c r="I29" i="3"/>
  <c r="I30" i="3"/>
  <c r="I31" i="3"/>
  <c r="I28" i="3"/>
  <c r="I27" i="3"/>
  <c r="I26" i="3"/>
  <c r="I25" i="3"/>
  <c r="I23" i="3"/>
  <c r="I6" i="5" l="1"/>
  <c r="D25" i="5" l="1"/>
  <c r="D21" i="5"/>
  <c r="D20" i="5"/>
  <c r="D23" i="5"/>
  <c r="D18" i="5"/>
  <c r="D17" i="5"/>
  <c r="D22" i="5"/>
  <c r="D19" i="5"/>
  <c r="D26" i="5"/>
  <c r="D24" i="5"/>
  <c r="B14" i="5"/>
  <c r="B13" i="5"/>
  <c r="B12" i="5"/>
  <c r="B11" i="5"/>
  <c r="B10" i="5"/>
  <c r="B9" i="5"/>
  <c r="B8" i="5"/>
  <c r="B7" i="5"/>
  <c r="B6" i="5"/>
  <c r="B5" i="5"/>
  <c r="J6" i="5" l="1"/>
  <c r="G5" i="5"/>
  <c r="H5" i="5"/>
  <c r="I5" i="5" l="1"/>
  <c r="D10" i="5" l="1"/>
  <c r="D13" i="5"/>
  <c r="D11" i="5"/>
  <c r="D6" i="5"/>
  <c r="D8" i="5"/>
  <c r="D14" i="5"/>
  <c r="D9" i="5"/>
  <c r="D12" i="5"/>
  <c r="D5" i="5"/>
  <c r="D7" i="5"/>
  <c r="J5"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<sst xmlns="http://schemas.openxmlformats.org/spreadsheetml/2006/main" count="145" uniqueCount="100">
  <si>
    <t>Picture 1</t>
  </si>
  <si>
    <t>Picture 2</t>
  </si>
  <si>
    <t>STEPS:</t>
  </si>
  <si>
    <t>DIRECTIONS:</t>
  </si>
  <si>
    <r>
      <t xml:space="preserve">Once the scanning of all fruit is completed, archive the data by navigating  to </t>
    </r>
    <r>
      <rPr>
        <b/>
        <sz val="11"/>
        <color theme="1"/>
        <rFont val="Calibri"/>
        <family val="2"/>
        <scheme val="minor"/>
      </rPr>
      <t xml:space="preserve">Archive Data </t>
    </r>
    <r>
      <rPr>
        <sz val="11"/>
        <color theme="1"/>
        <rFont val="Calibri"/>
        <family val="2"/>
        <scheme val="minor"/>
      </rPr>
      <t>and following the on-screen prompts to archive</t>
    </r>
  </si>
  <si>
    <t>Sample #</t>
  </si>
  <si>
    <r>
      <t xml:space="preserve">Power the instrument </t>
    </r>
    <r>
      <rPr>
        <b/>
        <sz val="11"/>
        <color theme="1"/>
        <rFont val="Calibri"/>
        <family val="2"/>
        <scheme val="minor"/>
      </rPr>
      <t xml:space="preserve">OFF. </t>
    </r>
    <r>
      <rPr>
        <sz val="11"/>
        <color theme="1"/>
        <rFont val="Calibri"/>
        <family val="2"/>
        <scheme val="minor"/>
      </rPr>
      <t>Eject the SD card and insert into your PC</t>
    </r>
  </si>
  <si>
    <r>
      <t xml:space="preserve">Navigate to the </t>
    </r>
    <r>
      <rPr>
        <b/>
        <sz val="11"/>
        <color theme="1"/>
        <rFont val="Calibri"/>
        <family val="2"/>
        <scheme val="minor"/>
      </rPr>
      <t xml:space="preserve">Archive </t>
    </r>
    <r>
      <rPr>
        <sz val="11"/>
        <color theme="1"/>
        <rFont val="Calibri"/>
        <family val="2"/>
        <scheme val="minor"/>
      </rPr>
      <t xml:space="preserve">folder on the SD card and open the folder with the data you archived. </t>
    </r>
  </si>
  <si>
    <t xml:space="preserve"> Input the values of the weigh boats in the column marked "Boat Weight."  Ideally, your scale should have a resolution of at least 0.001 g.</t>
  </si>
  <si>
    <t>Dry the samples in a food dehydrator at 60-65°C for ~48 - 72 hours or follow your standardized microwave dehydration protocol, making sure not to burn any of the samples.</t>
  </si>
  <si>
    <t>Picture 3</t>
  </si>
  <si>
    <t>Remove any burned samples from the analysis.</t>
  </si>
  <si>
    <t>Remove 5 random samples from the dehydrator or oven, allow to cool, then weigh the samples. Record the weight in the column labeled "Boat + Dry Core INITIAL."</t>
  </si>
  <si>
    <t>Put the 5 samples back into the oven or dehydrator and allow them to dry for an additional 30 minutes.</t>
  </si>
  <si>
    <t>Sample</t>
  </si>
  <si>
    <t>Boat weight</t>
  </si>
  <si>
    <t>Boat + Fresh Core</t>
  </si>
  <si>
    <t>Boat + Dry Core
INITIAL</t>
  </si>
  <si>
    <t>Boat + Dry Core
FINAL</t>
  </si>
  <si>
    <t xml:space="preserve"> % Dry Matter</t>
  </si>
  <si>
    <t>Picture 4</t>
  </si>
  <si>
    <t>Picture 5</t>
  </si>
  <si>
    <t>Picture 6</t>
  </si>
  <si>
    <t>751 % DM Prediction</t>
  </si>
  <si>
    <t>Analytical % DM</t>
  </si>
  <si>
    <t>Corrected Prediction</t>
  </si>
  <si>
    <t>751 Prediction</t>
  </si>
  <si>
    <t>Analytical  %DM</t>
  </si>
  <si>
    <t>Difference</t>
  </si>
  <si>
    <t>Step</t>
  </si>
  <si>
    <t>Directions</t>
  </si>
  <si>
    <t>Do any values (from F-751 Predictions or Traditional Analysis) appear to be outliers? If so, remove them from the data set</t>
  </si>
  <si>
    <t>RMSE</t>
  </si>
  <si>
    <t>*Important Note:  This worksheet does not require any data entry!  Do not input any data into any cell in the tab!</t>
  </si>
  <si>
    <t>Direction</t>
  </si>
  <si>
    <t>Input the current Measurement Offset here:</t>
  </si>
  <si>
    <t xml:space="preserve">Change the Measurement Offset value to this: </t>
  </si>
  <si>
    <t xml:space="preserve">Press the right button to save the new Measurement Offset. </t>
  </si>
  <si>
    <r>
      <t xml:space="preserve">Finally, turn the instrument off and back on before use.  </t>
    </r>
    <r>
      <rPr>
        <b/>
        <sz val="11"/>
        <color theme="1"/>
        <rFont val="Calibri"/>
        <family val="2"/>
        <scheme val="minor"/>
      </rPr>
      <t>Congratulations</t>
    </r>
    <r>
      <rPr>
        <sz val="11"/>
        <color theme="1"/>
        <rFont val="Calibri"/>
        <family val="2"/>
        <scheme val="minor"/>
      </rPr>
      <t>, your device has been optimized!</t>
    </r>
  </si>
  <si>
    <t>Wet Weight</t>
  </si>
  <si>
    <t>Dry Weight</t>
  </si>
  <si>
    <t>Brix</t>
  </si>
  <si>
    <t>Dry Matter</t>
  </si>
  <si>
    <t>Analytical Brix</t>
  </si>
  <si>
    <t>All Fruit Avg (DM)</t>
  </si>
  <si>
    <t>All Fruit Avg (Brix)</t>
  </si>
  <si>
    <t>Corrected R2</t>
  </si>
  <si>
    <t>To change the Measurement Offset, power on the device, select Options - Measurement Offsets - DM or Brix</t>
  </si>
  <si>
    <t>How to Calibrate and Test the Preformance of your F-751 Kiwi Quality Meter</t>
  </si>
  <si>
    <t xml:space="preserve">Collect 10 kiwi fruit for the calibration. Make sure all fruit are relatively firm and not soft. The set should include fruit from as wide a range as possible, from low to high dry matter (at least a range of 10% dry matter; for example 20-30% dry matter and at a least a range of 10 degrees brix) </t>
  </si>
  <si>
    <t xml:space="preserve">Prior to beginning measurements, ensure that all kiwis are at room temperature by making sure they have been sitting out of direct sunlight in the room temperature setting (20-25C) for at least 2 hours. *If you will be scanning fruit at a temperature other than room temp, let the fruit equilibrate the same way at the required temperature. </t>
  </si>
  <si>
    <t>Number the kiwis 1-10 using a permanent marker.</t>
  </si>
  <si>
    <t xml:space="preserve">Scanning should proceed in the following order: "1, 2, 3, etc." </t>
  </si>
  <si>
    <t>After the scans are complete, pre-weigh 10 pieces of weigh paper labeled with the sample number (Ex. 1, 2, 3, etc.) - these are for your dry matter samples [Picture 1]</t>
  </si>
  <si>
    <t xml:space="preserve">Execute the next steps as quickly as possible to reduce the amount of water loss from the kiwi samples.  </t>
  </si>
  <si>
    <r>
      <t>Repeat steps</t>
    </r>
    <r>
      <rPr>
        <b/>
        <sz val="11"/>
        <color theme="1"/>
        <rFont val="Calibri"/>
        <family val="2"/>
        <scheme val="minor"/>
      </rPr>
      <t xml:space="preserve"> 4-7</t>
    </r>
    <r>
      <rPr>
        <sz val="11"/>
        <color theme="1"/>
        <rFont val="Calibri"/>
        <family val="2"/>
        <scheme val="minor"/>
      </rPr>
      <t xml:space="preserve"> with reamining fruit</t>
    </r>
  </si>
  <si>
    <t xml:space="preserve">              Your data goes here!</t>
  </si>
  <si>
    <t>Slice the kiwi in half crosswise [Picture 2]</t>
  </si>
  <si>
    <t>You now have 1 half of a kiwi with the blossom end and one with the stem end. Take the half with the stem end and slice the thinnest slice possible from the open cut. [Picture 3] This is your dry matter sample. Place on a pre-weighed piece of weigh paper and record the total weight in the column labeled "Boat+Fresh Core" [Picture 4]. Place in the dehydrator and discard that half of the fruit [Picture 5]</t>
  </si>
  <si>
    <t>Take the half of the fruit that has the blossom end and squeeze a few drops over a refractometer lens. Record brix in the table below and discard the sample [Picture 6]</t>
  </si>
  <si>
    <t>Timestamp</t>
  </si>
  <si>
    <t>Measurement ID</t>
  </si>
  <si>
    <t>Device ID</t>
  </si>
  <si>
    <t>Bin</t>
  </si>
  <si>
    <t>Fruit</t>
  </si>
  <si>
    <t>Side</t>
  </si>
  <si>
    <t>Scan</t>
  </si>
  <si>
    <t>Tags</t>
  </si>
  <si>
    <t>Latitude</t>
  </si>
  <si>
    <t>Longitude</t>
  </si>
  <si>
    <t>DM</t>
  </si>
  <si>
    <t>Hue</t>
  </si>
  <si>
    <t>0e7ed814-2276-5b2b-4d35-357af0f8387a</t>
  </si>
  <si>
    <t>BIN001</t>
  </si>
  <si>
    <t>2acb4091-8857-7700-73d2-1b7cdc62f32e</t>
  </si>
  <si>
    <t>3d3be4cd-70d6-03db-fb14-4f1c78208c75</t>
  </si>
  <si>
    <t>1afeaa2d-ba77-5e78-397b-66255ef6057b</t>
  </si>
  <si>
    <t>3ffcbaaa-c5d6-7222-347a-1165fe784c15</t>
  </si>
  <si>
    <t>7a457b73-e4db-616f-221e-9668664d9e29</t>
  </si>
  <si>
    <t>0d025e1b-e753-7ce5-8dc2-a801eb2ec745</t>
  </si>
  <si>
    <t>360b3867-d676-33ae-0d3d-f043d3bb4b76</t>
  </si>
  <si>
    <t>57e3c9da-647e-6338-017f-485711295b3d</t>
  </si>
  <si>
    <t>5555b451-9f5f-366f-9f69-a159902c331b</t>
  </si>
  <si>
    <r>
      <t xml:space="preserve">F-751 Avg. </t>
    </r>
    <r>
      <rPr>
        <b/>
        <sz val="11"/>
        <color theme="1"/>
        <rFont val="Calibri"/>
        <family val="2"/>
        <scheme val="minor"/>
      </rPr>
      <t>Brix</t>
    </r>
    <r>
      <rPr>
        <sz val="11"/>
        <color theme="1"/>
        <rFont val="Calibri"/>
        <family val="2"/>
        <scheme val="minor"/>
      </rPr>
      <t xml:space="preserve"> Prediction</t>
    </r>
  </si>
  <si>
    <r>
      <t xml:space="preserve">F-751 Avg. </t>
    </r>
    <r>
      <rPr>
        <b/>
        <sz val="11"/>
        <color theme="1"/>
        <rFont val="Calibri"/>
        <family val="2"/>
        <scheme val="minor"/>
      </rPr>
      <t>Hue</t>
    </r>
    <r>
      <rPr>
        <sz val="11"/>
        <color theme="1"/>
        <rFont val="Calibri"/>
        <family val="2"/>
        <scheme val="minor"/>
      </rPr>
      <t xml:space="preserve"> Prediction</t>
    </r>
  </si>
  <si>
    <r>
      <t xml:space="preserve">F-751 Avg. </t>
    </r>
    <r>
      <rPr>
        <b/>
        <sz val="11"/>
        <color theme="1"/>
        <rFont val="Calibri"/>
        <family val="2"/>
        <scheme val="minor"/>
      </rPr>
      <t>DM</t>
    </r>
    <r>
      <rPr>
        <sz val="11"/>
        <color theme="1"/>
        <rFont val="Calibri"/>
        <family val="2"/>
        <scheme val="minor"/>
      </rPr>
      <t xml:space="preserve"> Prediction</t>
    </r>
  </si>
  <si>
    <r>
      <t>Open the .txt file "</t>
    </r>
    <r>
      <rPr>
        <b/>
        <sz val="11"/>
        <color theme="1"/>
        <rFont val="Calibri"/>
        <family val="2"/>
        <scheme val="minor"/>
      </rPr>
      <t xml:space="preserve">Gold_AppLog", </t>
    </r>
    <r>
      <rPr>
        <sz val="11"/>
        <color theme="1"/>
        <rFont val="Calibri"/>
        <family val="2"/>
        <scheme val="minor"/>
      </rPr>
      <t>"</t>
    </r>
    <r>
      <rPr>
        <b/>
        <sz val="11"/>
        <color theme="1"/>
        <rFont val="Calibri"/>
        <family val="2"/>
        <scheme val="minor"/>
      </rPr>
      <t>Green_AppLog</t>
    </r>
    <r>
      <rPr>
        <sz val="11"/>
        <color theme="1"/>
        <rFont val="Calibri"/>
        <family val="2"/>
        <scheme val="minor"/>
      </rPr>
      <t xml:space="preserve">", </t>
    </r>
    <r>
      <rPr>
        <b/>
        <sz val="11"/>
        <color theme="1"/>
        <rFont val="Calibri"/>
        <family val="2"/>
        <scheme val="minor"/>
      </rPr>
      <t>or "Red_AppLog"</t>
    </r>
    <r>
      <rPr>
        <sz val="11"/>
        <color theme="1"/>
        <rFont val="Calibri"/>
        <family val="2"/>
        <scheme val="minor"/>
      </rPr>
      <t xml:space="preserve"> and paste entire contents HERE </t>
    </r>
    <r>
      <rPr>
        <b/>
        <sz val="11"/>
        <color theme="1"/>
        <rFont val="Calibri"/>
        <family val="2"/>
        <scheme val="minor"/>
      </rPr>
      <t xml:space="preserve">(I12) </t>
    </r>
  </si>
  <si>
    <r>
      <t>Open the .txt file called "</t>
    </r>
    <r>
      <rPr>
        <b/>
        <sz val="11"/>
        <color theme="1"/>
        <rFont val="Calibri"/>
        <family val="2"/>
        <scheme val="minor"/>
      </rPr>
      <t xml:space="preserve">Gold_AppLog", "Green_AppLog", or "Red_AppLog" </t>
    </r>
    <r>
      <rPr>
        <sz val="11"/>
        <color theme="1"/>
        <rFont val="Calibri"/>
        <family val="2"/>
        <scheme val="minor"/>
      </rPr>
      <t>depending on which variety you are measureing, and copy and paste the entire contents in the cell indicated by the blue arrow (</t>
    </r>
    <r>
      <rPr>
        <b/>
        <sz val="11"/>
        <color theme="1"/>
        <rFont val="Calibri"/>
        <family val="2"/>
        <scheme val="minor"/>
      </rPr>
      <t>I12)</t>
    </r>
    <r>
      <rPr>
        <sz val="11"/>
        <color theme="1"/>
        <rFont val="Calibri"/>
        <family val="2"/>
        <scheme val="minor"/>
      </rPr>
      <t>. If there are any scans that were messed up or extra data in the text file, remove them before pasting.</t>
    </r>
  </si>
  <si>
    <t>#Example</t>
  </si>
  <si>
    <t>751-002-XXXXX</t>
  </si>
  <si>
    <t>751 °Brix Prediction</t>
  </si>
  <si>
    <t>All Fruit Avg (Hue)</t>
  </si>
  <si>
    <t>751 Hue Prediction</t>
  </si>
  <si>
    <t>Analytical Hue</t>
  </si>
  <si>
    <r>
      <t xml:space="preserve">If </t>
    </r>
    <r>
      <rPr>
        <b/>
        <sz val="11"/>
        <color rgb="FF92D050"/>
        <rFont val="Calibri"/>
        <family val="2"/>
        <scheme val="minor"/>
      </rPr>
      <t>yes</t>
    </r>
    <r>
      <rPr>
        <b/>
        <sz val="11"/>
        <color theme="1"/>
        <rFont val="Calibri"/>
        <family val="2"/>
        <scheme val="minor"/>
      </rPr>
      <t xml:space="preserve">, proceed to the "Intercept Only" tab, if </t>
    </r>
    <r>
      <rPr>
        <b/>
        <sz val="11"/>
        <color rgb="FFFF0000"/>
        <rFont val="Calibri"/>
        <family val="2"/>
        <scheme val="minor"/>
      </rPr>
      <t>not</t>
    </r>
    <r>
      <rPr>
        <b/>
        <sz val="11"/>
        <color theme="1"/>
        <rFont val="Calibri"/>
        <family val="2"/>
        <scheme val="minor"/>
      </rPr>
      <t xml:space="preserve">, contact Felix Instruments BEFORE continuing. </t>
    </r>
  </si>
  <si>
    <t>Does the corrected RMSE meet the required criteria? (RMSE &lt; 2 for DM and Brix, RMSE &lt; 5 for Hue)</t>
  </si>
  <si>
    <t>Perform 1 scan on 1 side of the fruit. The settings on the device will read as follows: 10 fruit, 1 sides, 1 scan per side. Scans should be done on the same side for all fruit. Choose to either place the kiwi with the blossom end or stem end facing you during scanning and do the same for all remaining fruit</t>
  </si>
  <si>
    <r>
      <t xml:space="preserve">Remove the same 5 samples from steps </t>
    </r>
    <r>
      <rPr>
        <b/>
        <sz val="11"/>
        <color theme="1"/>
        <rFont val="Calibri"/>
        <family val="2"/>
        <scheme val="minor"/>
      </rPr>
      <t>10-11</t>
    </r>
    <r>
      <rPr>
        <sz val="11"/>
        <color theme="1"/>
        <rFont val="Calibri"/>
        <family val="2"/>
        <scheme val="minor"/>
      </rPr>
      <t xml:space="preserve"> and allow to cool. Weigh the samples and record the weight in the column labeled "Boat + Dry Core FINAL." If the two values are within </t>
    </r>
    <r>
      <rPr>
        <sz val="11"/>
        <color theme="1"/>
        <rFont val="Calibri"/>
        <family val="2"/>
      </rPr>
      <t>± 0.0100g, the cell will be highlighted green indicating the samples have been completely dried and you may proceed with the next step.</t>
    </r>
  </si>
  <si>
    <t>Once constant weight has been confirmed, remove the remaining 5 samples. Record the weight of the dried slice in the weigh boat from these 5 samples and record in column G marked "Boat + Dry Core FINAL."</t>
  </si>
  <si>
    <r>
      <t>Proceed to the "</t>
    </r>
    <r>
      <rPr>
        <b/>
        <sz val="11"/>
        <color theme="1"/>
        <rFont val="Calibri"/>
        <family val="2"/>
        <scheme val="minor"/>
      </rPr>
      <t>Linear Regression</t>
    </r>
    <r>
      <rPr>
        <sz val="11"/>
        <color theme="1"/>
        <rFont val="Calibri"/>
        <family val="2"/>
        <scheme val="minor"/>
      </rPr>
      <t>" tab.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</si>
</sst>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2"/>
      <color theme="1"/>
      <name val="Calibri"/>
      <family val="2"/>
      <scheme val="minor"/>
    </font>
    <font>
      <b/>
      <sz val="16"/>
      <color theme="1"/>
      <name val="Calibri"/>
      <family val="2"/>
      <scheme val="minor"/>
    </font>
    <font>
      <b/>
      <sz val="11"/>
      <color rgb="FFFF0000"/>
      <name val="Calibri"/>
      <family val="2"/>
      <scheme val="minor"/>
    </font>
    <font>
      <sz val="12"/>
      <color theme="1"/>
      <name val="Calibri"/>
      <family val="2"/>
      <scheme val="minor"/>
    </font>
    <font>
      <sz val="11"/>
      <color theme="1"/>
      <name val="Calibri"/>
      <family val="2"/>
    </font>
    <font>
      <b/>
      <sz val="16"/>
      <color theme="4"/>
      <name val="Calibri"/>
      <family val="2"/>
      <scheme val="minor"/>
    </font>
    <font>
      <b/>
      <sz val="12"/>
      <color rgb="FFFF0000"/>
      <name val="Calibri"/>
      <family val="2"/>
      <scheme val="minor"/>
    </font>
    <font>
      <b/>
      <sz val="11"/>
      <color rgb="FF92D050"/>
      <name val="Calibri"/>
      <family val="2"/>
      <scheme val="minor"/>
    </font>
    <font>
      <sz val="11"/>
      <color rgb="FF000000"/>
      <name val="Calibri"/>
      <family val="2"/>
      <scheme val="minor"/>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97">
    <xf numFmtId="0" fontId="0" fillId="0" borderId="0" xfId="0"/>
    <xf numFmtId="0" fontId="3" fillId="0" borderId="0" xfId="0" applyFont="1"/>
    <xf numFmtId="0" fontId="0" fillId="0" borderId="0" xfId="0" applyAlignment="1">
      <alignment wrapText="1"/>
    </xf>
    <xf numFmtId="0" fontId="0" fillId="0" borderId="1" xfId="0" applyBorder="1"/>
    <xf numFmtId="0" fontId="0" fillId="0" borderId="1" xfId="0" applyBorder="1" applyAlignment="1">
      <alignment wrapText="1"/>
    </xf>
    <xf numFmtId="0" fontId="1" fillId="0" borderId="1" xfId="0" applyFont="1" applyBorder="1"/>
    <xf numFmtId="0" fontId="0" fillId="0" borderId="0" xfId="0" applyProtection="1">
      <protection locked="0"/>
    </xf>
    <xf numFmtId="0" fontId="1" fillId="0" borderId="1" xfId="0" applyFont="1" applyBorder="1" applyAlignment="1">
      <alignment horizontal="center" vertical="center"/>
    </xf>
    <xf numFmtId="0" fontId="1" fillId="0" borderId="0" xfId="0" applyFont="1"/>
    <xf numFmtId="0" fontId="2" fillId="0" borderId="0" xfId="0" applyFont="1" applyAlignment="1">
      <alignment horizontal="right" vertical="top" wrapText="1"/>
    </xf>
    <xf numFmtId="0" fontId="5" fillId="0" borderId="0" xfId="0" applyFont="1" applyAlignment="1">
      <alignment horizontal="left" wrapText="1"/>
    </xf>
    <xf numFmtId="0" fontId="1" fillId="0" borderId="10" xfId="0" applyFont="1" applyBorder="1"/>
    <xf numFmtId="0" fontId="1" fillId="0" borderId="1" xfId="0" applyFont="1" applyBorder="1" applyAlignment="1">
      <alignment horizontal="center"/>
    </xf>
    <xf numFmtId="0" fontId="1" fillId="0" borderId="1" xfId="0" applyFont="1" applyBorder="1" applyAlignment="1">
      <alignment horizontal="center" vertical="top" wrapText="1"/>
    </xf>
    <xf numFmtId="0" fontId="0" fillId="0" borderId="10" xfId="0" applyBorder="1" applyProtection="1">
      <protection locked="0"/>
    </xf>
    <xf numFmtId="0" fontId="1" fillId="0" borderId="0" xfId="0" applyFont="1" applyAlignment="1">
      <alignment horizontal="center" vertical="center"/>
    </xf>
    <xf numFmtId="0" fontId="1" fillId="0" borderId="0" xfId="0" applyFont="1" applyAlignment="1">
      <alignment vertical="center"/>
    </xf>
    <xf numFmtId="0" fontId="2" fillId="0" borderId="0" xfId="0" applyFont="1"/>
    <xf numFmtId="0" fontId="1" fillId="0" borderId="1" xfId="0" applyFont="1" applyBorder="1" applyAlignment="1">
      <alignment horizontal="right"/>
    </xf>
    <xf numFmtId="0" fontId="0" fillId="0" borderId="1" xfId="0" applyBorder="1" applyAlignment="1">
      <alignment horizontal="right" vertical="top"/>
    </xf>
    <xf numFmtId="0" fontId="1" fillId="0" borderId="1" xfId="0" applyFont="1" applyBorder="1" applyAlignment="1">
      <alignment horizontal="center" wrapText="1"/>
    </xf>
    <xf numFmtId="0" fontId="1" fillId="0" borderId="14" xfId="0" applyFont="1" applyBorder="1" applyAlignment="1">
      <alignment horizontal="center" vertical="center"/>
    </xf>
    <xf numFmtId="0" fontId="1" fillId="0" borderId="14" xfId="0" applyFont="1" applyBorder="1" applyAlignment="1">
      <alignment horizontal="center" vertical="center" wrapText="1"/>
    </xf>
    <xf numFmtId="2" fontId="0" fillId="0" borderId="10" xfId="0" applyNumberFormat="1" applyBorder="1"/>
    <xf numFmtId="2" fontId="0" fillId="0" borderId="1" xfId="0" applyNumberFormat="1" applyBorder="1"/>
    <xf numFmtId="2" fontId="0" fillId="0" borderId="0" xfId="0" applyNumberFormat="1"/>
    <xf numFmtId="0" fontId="1" fillId="0" borderId="1" xfId="0" applyFont="1" applyBorder="1" applyAlignment="1">
      <alignment horizontal="center" vertical="center" wrapText="1"/>
    </xf>
    <xf numFmtId="2" fontId="0" fillId="0" borderId="1" xfId="0" applyNumberFormat="1" applyBorder="1" applyAlignment="1">
      <alignment horizontal="center" wrapText="1"/>
    </xf>
    <xf numFmtId="2" fontId="0" fillId="0" borderId="1" xfId="0" applyNumberFormat="1" applyBorder="1" applyAlignment="1">
      <alignment horizontal="center"/>
    </xf>
    <xf numFmtId="0" fontId="1" fillId="0" borderId="1" xfId="0" applyFont="1" applyBorder="1" applyAlignment="1">
      <alignment wrapText="1"/>
    </xf>
    <xf numFmtId="0" fontId="1" fillId="0" borderId="1" xfId="0" applyFont="1" applyBorder="1" applyAlignment="1">
      <alignment vertical="top"/>
    </xf>
    <xf numFmtId="0" fontId="0" fillId="0" borderId="1" xfId="0" applyBorder="1" applyAlignment="1">
      <alignment horizontal="left" vertical="top"/>
    </xf>
    <xf numFmtId="0" fontId="1" fillId="0" borderId="1" xfId="0" applyFont="1" applyBorder="1" applyAlignment="1">
      <alignment vertical="top" wrapText="1"/>
    </xf>
    <xf numFmtId="0" fontId="5" fillId="0" borderId="1" xfId="0" applyFont="1" applyBorder="1" applyAlignment="1" applyProtection="1">
      <alignment horizontal="left" vertical="top" wrapText="1"/>
      <protection locked="0"/>
    </xf>
    <xf numFmtId="0" fontId="1" fillId="0" borderId="1" xfId="0" applyFont="1" applyBorder="1" applyAlignment="1">
      <alignment horizontal="right" vertical="top"/>
    </xf>
    <xf numFmtId="2" fontId="2" fillId="2" borderId="1" xfId="0" applyNumberFormat="1" applyFont="1" applyFill="1" applyBorder="1" applyAlignment="1">
      <alignment horizontal="center" vertical="center" wrapText="1"/>
    </xf>
    <xf numFmtId="0" fontId="1" fillId="0" borderId="0" xfId="0" applyFont="1" applyAlignment="1">
      <alignment horizontal="right"/>
    </xf>
    <xf numFmtId="0" fontId="7" fillId="0" borderId="0" xfId="0" applyFont="1" applyAlignment="1">
      <alignment horizontal="center" vertical="center" wrapText="1"/>
    </xf>
    <xf numFmtId="0" fontId="10" fillId="0" borderId="1" xfId="0" applyFont="1" applyBorder="1"/>
    <xf numFmtId="0" fontId="0" fillId="0" borderId="0" xfId="0" applyAlignment="1">
      <alignment horizontal="left" vertical="top" wrapText="1"/>
    </xf>
    <xf numFmtId="0" fontId="0" fillId="0" borderId="0" xfId="0" applyAlignment="1">
      <alignment vertical="top" wrapText="1"/>
    </xf>
    <xf numFmtId="0" fontId="0" fillId="0" borderId="10" xfId="0" applyBorder="1"/>
    <xf numFmtId="0" fontId="1" fillId="0" borderId="3" xfId="0" applyFont="1" applyBorder="1"/>
    <xf numFmtId="22" fontId="0" fillId="0" borderId="0" xfId="0" applyNumberFormat="1"/>
    <xf numFmtId="11" fontId="0" fillId="0" borderId="0" xfId="0" applyNumberFormat="1"/>
    <xf numFmtId="0" fontId="0" fillId="0" borderId="0" xfId="0" applyAlignment="1">
      <alignment horizontal="right" vertical="top"/>
    </xf>
    <xf numFmtId="0" fontId="1" fillId="0" borderId="0" xfId="0" applyFont="1" applyAlignment="1">
      <alignment horizontal="left" vertical="top"/>
    </xf>
    <xf numFmtId="0" fontId="0" fillId="0" borderId="0" xfId="0" applyAlignment="1">
      <alignment horizontal="left" vertical="top"/>
    </xf>
    <xf numFmtId="0" fontId="10" fillId="0" borderId="0" xfId="0" applyFont="1"/>
    <xf numFmtId="0" fontId="1" fillId="0" borderId="0" xfId="0" applyFont="1" applyAlignment="1">
      <alignment horizontal="center" vertical="top" wrapText="1"/>
    </xf>
    <xf numFmtId="0" fontId="7" fillId="0" borderId="0" xfId="0" applyFont="1" applyAlignment="1">
      <alignment vertical="center" wrapText="1"/>
    </xf>
    <xf numFmtId="0" fontId="0" fillId="0" borderId="1" xfId="0" applyBorder="1" applyProtection="1">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1" fillId="0" borderId="0" xfId="0" applyFont="1" applyAlignment="1">
      <alignment horizontal="center"/>
    </xf>
    <xf numFmtId="0" fontId="0" fillId="0" borderId="2" xfId="0" applyBorder="1" applyAlignment="1">
      <alignment horizontal="center" vertical="top" wrapText="1"/>
    </xf>
    <xf numFmtId="0" fontId="0" fillId="0" borderId="0" xfId="0" applyAlignment="1">
      <alignment horizontal="center"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1" fillId="0" borderId="1" xfId="0" applyFont="1" applyBorder="1" applyAlignment="1">
      <alignment horizontal="center" vertical="center"/>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2" fontId="0" fillId="0" borderId="0" xfId="0" applyNumberFormat="1" applyAlignment="1">
      <alignment horizontal="center"/>
    </xf>
    <xf numFmtId="0" fontId="0" fillId="0" borderId="0" xfId="0" applyAlignment="1">
      <alignment horizontal="center"/>
    </xf>
    <xf numFmtId="0" fontId="1" fillId="0" borderId="0" xfId="0" applyFont="1" applyAlignment="1">
      <alignment horizontal="center" vertical="center"/>
    </xf>
    <xf numFmtId="0" fontId="0" fillId="0" borderId="0" xfId="0" applyAlignment="1">
      <alignment horizontal="center" vertical="center"/>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7"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 xfId="0" applyFont="1" applyBorder="1" applyAlignment="1">
      <alignment horizontal="left" vertical="top"/>
    </xf>
    <xf numFmtId="0" fontId="1" fillId="0" borderId="1" xfId="0" applyFont="1" applyBorder="1" applyAlignment="1">
      <alignment horizontal="righ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1" xfId="0" applyBorder="1" applyAlignment="1">
      <alignment vertical="top"/>
    </xf>
    <xf numFmtId="0" fontId="0" fillId="0" borderId="0" xfId="0" applyBorder="1" applyAlignment="1">
      <alignment vertical="top"/>
    </xf>
    <xf numFmtId="0" fontId="0" fillId="0" borderId="0" xfId="0" applyBorder="1" applyAlignment="1">
      <alignment wrapText="1"/>
    </xf>
    <xf numFmtId="0" fontId="0" fillId="0" borderId="0" xfId="0" applyBorder="1" applyAlignment="1">
      <alignment horizontal="right" vertical="top"/>
    </xf>
    <xf numFmtId="0" fontId="0" fillId="0" borderId="0" xfId="0" applyBorder="1" applyAlignment="1">
      <alignment horizontal="left" vertical="top"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5" xfId="0" applyFont="1" applyBorder="1" applyAlignment="1">
      <alignment horizontal="left"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cellXfs>
  <cellStyles count="1">
    <cellStyle name="Normal" xfId="0" builtinId="0"/>
  </cellStyles>
  <dxfs count="4">
    <dxf>
      <fill>
        <patternFill>
          <bgColor rgb="FF92D050"/>
        </patternFill>
      </fill>
    </dxf>
    <dxf>
      <fill>
        <patternFill>
          <bgColor rgb="FFFF0000"/>
        </patternFill>
      </fill>
    </dxf>
    <dxf>
      <font>
        <color theme="1"/>
      </font>
      <fill>
        <patternFill>
          <bgColor rgb="FF92D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751 Corrected</a:t>
            </a:r>
            <a:r>
              <a:rPr lang="en-US" baseline="0"/>
              <a:t> Predictions </a:t>
            </a:r>
            <a:r>
              <a:rPr lang="en-US"/>
              <a:t>and Analytical DM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'Linear Regression'!$B$4</c:f>
              <c:strCache>
                <c:ptCount val="1"/>
                <c:pt idx="0">
                  <c:v>751 % DM Prediction</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0"/>
            <c:trendlineLbl>
              <c:layout>
                <c:manualLayout>
                  <c:x val="0.41574268148644705"/>
                  <c:y val="-0.35088974941728068"/>
                </c:manualLayout>
              </c:layout>
              <c:numFmt formatCode="General" sourceLinked="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rendlineLbl>
          </c:trendline>
          <c:trendline>
            <c:spPr>
              <a:ln w="19050" cap="rnd">
                <a:solidFill>
                  <a:schemeClr val="accent1"/>
                </a:solidFill>
                <a:prstDash val="sysDot"/>
              </a:ln>
              <a:effectLst/>
            </c:spPr>
            <c:trendlineType val="linear"/>
            <c:dispRSqr val="0"/>
            <c:dispEq val="0"/>
          </c:trendline>
          <c:xVal>
            <c:numRef>
              <c:f>'Linear Regression'!$C$5:$C$14</c:f>
              <c:numCache>
                <c:formatCode>0.00</c:formatCode>
                <c:ptCount val="10"/>
                <c:pt idx="0">
                  <c:v>0</c:v>
                </c:pt>
                <c:pt idx="1">
                  <c:v>0</c:v>
                </c:pt>
                <c:pt idx="2">
                  <c:v>0</c:v>
                </c:pt>
                <c:pt idx="3">
                  <c:v>0</c:v>
                </c:pt>
                <c:pt idx="4">
                  <c:v>0</c:v>
                </c:pt>
                <c:pt idx="5">
                  <c:v>0</c:v>
                </c:pt>
                <c:pt idx="6">
                  <c:v>0</c:v>
                </c:pt>
                <c:pt idx="7">
                  <c:v>0</c:v>
                </c:pt>
                <c:pt idx="8">
                  <c:v>0</c:v>
                </c:pt>
                <c:pt idx="9">
                  <c:v>0</c:v>
                </c:pt>
              </c:numCache>
            </c:numRef>
          </c:xVal>
          <c:yVal>
            <c:numRef>
              <c:f>'Linear Regression'!$B$5:$B$14</c:f>
              <c:numCache>
                <c:formatCode>0.00</c:formatCode>
                <c:ptCount val="10"/>
                <c:pt idx="0">
                  <c:v>19.399999999999999</c:v>
                </c:pt>
                <c:pt idx="1">
                  <c:v>19.399999999999999</c:v>
                </c:pt>
                <c:pt idx="2">
                  <c:v>18.3</c:v>
                </c:pt>
                <c:pt idx="3">
                  <c:v>18</c:v>
                </c:pt>
                <c:pt idx="4">
                  <c:v>20.5</c:v>
                </c:pt>
                <c:pt idx="5">
                  <c:v>18.3</c:v>
                </c:pt>
                <c:pt idx="6">
                  <c:v>17.899999999999999</c:v>
                </c:pt>
                <c:pt idx="7">
                  <c:v>17.899999999999999</c:v>
                </c:pt>
                <c:pt idx="8">
                  <c:v>18.8</c:v>
                </c:pt>
                <c:pt idx="9">
                  <c:v>19.5</c:v>
                </c:pt>
              </c:numCache>
            </c:numRef>
          </c:yVal>
          <c:smooth val="0"/>
          <c:extLst>
            <c:ext xmlns:c16="http://schemas.microsoft.com/office/drawing/2014/chart" uri="{C3380CC4-5D6E-409C-BE32-E72D297353CC}">
              <c16:uniqueId val="{00000001-50C2-41CA-B1A3-66EEF71EA5B6}"/>
            </c:ext>
          </c:extLst>
        </c:ser>
        <c:ser>
          <c:idx val="1"/>
          <c:order val="1"/>
          <c:tx>
            <c:v>Corrected Instrument Predictions</c:v>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linear"/>
            <c:dispRSqr val="0"/>
            <c:dispEq val="0"/>
          </c:trendline>
          <c:xVal>
            <c:numRef>
              <c:f>'Linear Regression'!$C$5:$C$14</c:f>
              <c:numCache>
                <c:formatCode>0.00</c:formatCode>
                <c:ptCount val="10"/>
                <c:pt idx="0">
                  <c:v>0</c:v>
                </c:pt>
                <c:pt idx="1">
                  <c:v>0</c:v>
                </c:pt>
                <c:pt idx="2">
                  <c:v>0</c:v>
                </c:pt>
                <c:pt idx="3">
                  <c:v>0</c:v>
                </c:pt>
                <c:pt idx="4">
                  <c:v>0</c:v>
                </c:pt>
                <c:pt idx="5">
                  <c:v>0</c:v>
                </c:pt>
                <c:pt idx="6">
                  <c:v>0</c:v>
                </c:pt>
                <c:pt idx="7">
                  <c:v>0</c:v>
                </c:pt>
                <c:pt idx="8">
                  <c:v>0</c:v>
                </c:pt>
                <c:pt idx="9">
                  <c:v>0</c:v>
                </c:pt>
              </c:numCache>
            </c:numRef>
          </c:xVal>
          <c:yVal>
            <c:numRef>
              <c:f>'Linear Regression'!$D$5:$D$14</c:f>
              <c:numCache>
                <c:formatCode>0.00</c:formatCode>
                <c:ptCount val="10"/>
                <c:pt idx="0">
                  <c:v>0</c:v>
                </c:pt>
                <c:pt idx="1">
                  <c:v>0</c:v>
                </c:pt>
                <c:pt idx="2">
                  <c:v>0</c:v>
                </c:pt>
                <c:pt idx="3">
                  <c:v>0</c:v>
                </c:pt>
                <c:pt idx="4">
                  <c:v>0</c:v>
                </c:pt>
                <c:pt idx="5">
                  <c:v>0</c:v>
                </c:pt>
                <c:pt idx="6">
                  <c:v>0</c:v>
                </c:pt>
                <c:pt idx="7">
                  <c:v>0</c:v>
                </c:pt>
                <c:pt idx="8">
                  <c:v>0</c:v>
                </c:pt>
                <c:pt idx="9">
                  <c:v>0</c:v>
                </c:pt>
              </c:numCache>
            </c:numRef>
          </c:yVal>
          <c:smooth val="0"/>
          <c:extLst>
            <c:ext xmlns:c16="http://schemas.microsoft.com/office/drawing/2014/chart" uri="{C3380CC4-5D6E-409C-BE32-E72D297353CC}">
              <c16:uniqueId val="{00000002-2804-4B88-B842-7DCB5530669A}"/>
            </c:ext>
          </c:extLst>
        </c:ser>
        <c:dLbls>
          <c:showLegendKey val="0"/>
          <c:showVal val="0"/>
          <c:showCatName val="0"/>
          <c:showSerName val="0"/>
          <c:showPercent val="0"/>
          <c:showBubbleSize val="0"/>
        </c:dLbls>
        <c:axId val="1091229920"/>
        <c:axId val="1091230248"/>
      </c:scatterChart>
      <c:valAx>
        <c:axId val="1091229920"/>
        <c:scaling>
          <c:orientation val="minMax"/>
          <c:max val="30"/>
          <c:min val="1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Analytical</a:t>
                </a:r>
                <a:r>
                  <a:rPr lang="en-US" baseline="0"/>
                  <a:t> DM</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1230248"/>
        <c:crosses val="autoZero"/>
        <c:crossBetween val="midCat"/>
      </c:valAx>
      <c:valAx>
        <c:axId val="1091230248"/>
        <c:scaling>
          <c:orientation val="minMax"/>
          <c:max val="30"/>
          <c:min val="1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Predicted DM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1229920"/>
        <c:crosses val="autoZero"/>
        <c:crossBetween val="midCat"/>
      </c:valAx>
      <c:spPr>
        <a:noFill/>
        <a:ln>
          <a:noFill/>
        </a:ln>
        <a:effectLst/>
      </c:spPr>
    </c:plotArea>
    <c:legend>
      <c:legendPos val="b"/>
      <c:legendEntry>
        <c:idx val="2"/>
        <c:delete val="1"/>
      </c:legendEntry>
      <c:legendEntry>
        <c:idx val="3"/>
        <c:delete val="1"/>
      </c:legendEntry>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751 Corrected</a:t>
            </a:r>
            <a:r>
              <a:rPr lang="en-US" baseline="0"/>
              <a:t> Predictions </a:t>
            </a:r>
            <a:r>
              <a:rPr lang="en-US"/>
              <a:t>and Analytical Brix</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'Linear Regression'!$B$16</c:f>
              <c:strCache>
                <c:ptCount val="1"/>
                <c:pt idx="0">
                  <c:v>751 °Brix Prediction</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0"/>
            <c:trendlineLbl>
              <c:layout>
                <c:manualLayout>
                  <c:x val="0.4391859612962567"/>
                  <c:y val="-4.9909684366377279E-2"/>
                </c:manualLayout>
              </c:layout>
              <c:numFmt formatCode="General" sourceLinked="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rendlineLbl>
          </c:trendline>
          <c:trendline>
            <c:spPr>
              <a:ln w="19050" cap="rnd">
                <a:solidFill>
                  <a:schemeClr val="accent1"/>
                </a:solidFill>
                <a:prstDash val="sysDot"/>
              </a:ln>
              <a:effectLst/>
            </c:spPr>
            <c:trendlineType val="linear"/>
            <c:dispRSqr val="0"/>
            <c:dispEq val="0"/>
          </c:trendline>
          <c:trendline>
            <c:spPr>
              <a:ln w="19050" cap="rnd">
                <a:solidFill>
                  <a:schemeClr val="accent1"/>
                </a:solidFill>
                <a:prstDash val="sysDot"/>
              </a:ln>
              <a:effectLst/>
            </c:spPr>
            <c:trendlineType val="linear"/>
            <c:dispRSqr val="0"/>
            <c:dispEq val="0"/>
          </c:trendline>
          <c:xVal>
            <c:numRef>
              <c:f>'Linear Regression'!$C$17:$C$26</c:f>
              <c:numCache>
                <c:formatCode>0.00</c:formatCode>
                <c:ptCount val="10"/>
                <c:pt idx="0">
                  <c:v>0</c:v>
                </c:pt>
                <c:pt idx="1">
                  <c:v>0</c:v>
                </c:pt>
                <c:pt idx="2">
                  <c:v>0</c:v>
                </c:pt>
                <c:pt idx="3">
                  <c:v>0</c:v>
                </c:pt>
                <c:pt idx="4">
                  <c:v>0</c:v>
                </c:pt>
                <c:pt idx="5">
                  <c:v>0</c:v>
                </c:pt>
                <c:pt idx="6">
                  <c:v>0</c:v>
                </c:pt>
                <c:pt idx="7">
                  <c:v>0</c:v>
                </c:pt>
                <c:pt idx="8">
                  <c:v>0</c:v>
                </c:pt>
                <c:pt idx="9">
                  <c:v>0</c:v>
                </c:pt>
              </c:numCache>
            </c:numRef>
          </c:xVal>
          <c:yVal>
            <c:numRef>
              <c:f>'Linear Regression'!$B$17:$B$26</c:f>
              <c:numCache>
                <c:formatCode>0.00</c:formatCode>
                <c:ptCount val="10"/>
                <c:pt idx="0">
                  <c:v>7.4</c:v>
                </c:pt>
                <c:pt idx="1">
                  <c:v>7.87</c:v>
                </c:pt>
                <c:pt idx="2">
                  <c:v>6.31</c:v>
                </c:pt>
                <c:pt idx="3">
                  <c:v>7.79</c:v>
                </c:pt>
                <c:pt idx="4">
                  <c:v>8.0299999999999994</c:v>
                </c:pt>
                <c:pt idx="5">
                  <c:v>7.75</c:v>
                </c:pt>
                <c:pt idx="6">
                  <c:v>7.33</c:v>
                </c:pt>
                <c:pt idx="7">
                  <c:v>7.04</c:v>
                </c:pt>
                <c:pt idx="8">
                  <c:v>6.79</c:v>
                </c:pt>
                <c:pt idx="9">
                  <c:v>7.88</c:v>
                </c:pt>
              </c:numCache>
            </c:numRef>
          </c:yVal>
          <c:smooth val="0"/>
          <c:extLst>
            <c:ext xmlns:c16="http://schemas.microsoft.com/office/drawing/2014/chart" uri="{C3380CC4-5D6E-409C-BE32-E72D297353CC}">
              <c16:uniqueId val="{00000002-475C-4DF5-BCA5-8FDD1447AE78}"/>
            </c:ext>
          </c:extLst>
        </c:ser>
        <c:ser>
          <c:idx val="1"/>
          <c:order val="1"/>
          <c:tx>
            <c:v>Corrected Instrument Predictions</c:v>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linear"/>
            <c:dispRSqr val="0"/>
            <c:dispEq val="0"/>
          </c:trendline>
          <c:xVal>
            <c:numRef>
              <c:f>'Linear Regression'!$C$17:$C$26</c:f>
              <c:numCache>
                <c:formatCode>0.00</c:formatCode>
                <c:ptCount val="10"/>
                <c:pt idx="0">
                  <c:v>0</c:v>
                </c:pt>
                <c:pt idx="1">
                  <c:v>0</c:v>
                </c:pt>
                <c:pt idx="2">
                  <c:v>0</c:v>
                </c:pt>
                <c:pt idx="3">
                  <c:v>0</c:v>
                </c:pt>
                <c:pt idx="4">
                  <c:v>0</c:v>
                </c:pt>
                <c:pt idx="5">
                  <c:v>0</c:v>
                </c:pt>
                <c:pt idx="6">
                  <c:v>0</c:v>
                </c:pt>
                <c:pt idx="7">
                  <c:v>0</c:v>
                </c:pt>
                <c:pt idx="8">
                  <c:v>0</c:v>
                </c:pt>
                <c:pt idx="9">
                  <c:v>0</c:v>
                </c:pt>
              </c:numCache>
            </c:numRef>
          </c:xVal>
          <c:yVal>
            <c:numRef>
              <c:f>'Linear Regression'!$D$17:$D$26</c:f>
              <c:numCache>
                <c:formatCode>0.00</c:formatCode>
                <c:ptCount val="10"/>
                <c:pt idx="0">
                  <c:v>-1.899999999999924E-2</c:v>
                </c:pt>
                <c:pt idx="1">
                  <c:v>0.45100000000000051</c:v>
                </c:pt>
                <c:pt idx="2">
                  <c:v>-1.109</c:v>
                </c:pt>
                <c:pt idx="3">
                  <c:v>0.37100000000000044</c:v>
                </c:pt>
                <c:pt idx="4">
                  <c:v>0.61099999999999977</c:v>
                </c:pt>
                <c:pt idx="5">
                  <c:v>0.33100000000000041</c:v>
                </c:pt>
                <c:pt idx="6">
                  <c:v>-8.8999999999999524E-2</c:v>
                </c:pt>
                <c:pt idx="7">
                  <c:v>-0.37899999999999956</c:v>
                </c:pt>
                <c:pt idx="8">
                  <c:v>-0.62899999999999956</c:v>
                </c:pt>
                <c:pt idx="9">
                  <c:v>0.4610000000000003</c:v>
                </c:pt>
              </c:numCache>
            </c:numRef>
          </c:yVal>
          <c:smooth val="0"/>
          <c:extLst>
            <c:ext xmlns:c16="http://schemas.microsoft.com/office/drawing/2014/chart" uri="{C3380CC4-5D6E-409C-BE32-E72D297353CC}">
              <c16:uniqueId val="{00000004-475C-4DF5-BCA5-8FDD1447AE78}"/>
            </c:ext>
          </c:extLst>
        </c:ser>
        <c:dLbls>
          <c:showLegendKey val="0"/>
          <c:showVal val="0"/>
          <c:showCatName val="0"/>
          <c:showSerName val="0"/>
          <c:showPercent val="0"/>
          <c:showBubbleSize val="0"/>
        </c:dLbls>
        <c:axId val="1091229920"/>
        <c:axId val="1091230248"/>
      </c:scatterChart>
      <c:valAx>
        <c:axId val="1091229920"/>
        <c:scaling>
          <c:orientation val="minMax"/>
          <c:max val="20"/>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Analytical</a:t>
                </a:r>
                <a:r>
                  <a:rPr lang="en-US" baseline="0"/>
                  <a:t> Brix</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1230248"/>
        <c:crosses val="autoZero"/>
        <c:crossBetween val="midCat"/>
      </c:valAx>
      <c:valAx>
        <c:axId val="1091230248"/>
        <c:scaling>
          <c:orientation val="minMax"/>
          <c:max val="2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Predicted Brix</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1229920"/>
        <c:crosses val="autoZero"/>
        <c:crossBetween val="midCat"/>
      </c:valAx>
      <c:spPr>
        <a:noFill/>
        <a:ln>
          <a:noFill/>
        </a:ln>
        <a:effectLst/>
      </c:spPr>
    </c:plotArea>
    <c:legend>
      <c:legendPos val="b"/>
      <c:legendEntry>
        <c:idx val="2"/>
        <c:delete val="1"/>
      </c:legendEntry>
      <c:legendEntry>
        <c:idx val="3"/>
        <c:delete val="1"/>
      </c:legendEntry>
      <c:legendEntry>
        <c:idx val="4"/>
        <c:delete val="1"/>
      </c:legendEntry>
      <c:legendEntry>
        <c:idx val="5"/>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751 Corrected</a:t>
            </a:r>
            <a:r>
              <a:rPr lang="en-US" baseline="0"/>
              <a:t> Predictions </a:t>
            </a:r>
            <a:r>
              <a:rPr lang="en-US"/>
              <a:t>and Analytical Hue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'Linear Regression'!$B$28</c:f>
              <c:strCache>
                <c:ptCount val="1"/>
                <c:pt idx="0">
                  <c:v>751 Hue Prediction</c:v>
                </c:pt>
              </c:strCache>
            </c:strRef>
          </c:tx>
          <c:spPr>
            <a:ln w="25400" cap="rnd">
              <a:noFill/>
              <a:round/>
            </a:ln>
            <a:effectLst/>
          </c:spPr>
          <c:marker>
            <c:symbol val="circle"/>
            <c:size val="5"/>
            <c:spPr>
              <a:solidFill>
                <a:schemeClr val="accent1"/>
              </a:solidFill>
              <a:ln w="9525">
                <a:solidFill>
                  <a:schemeClr val="accent1"/>
                </a:solidFill>
              </a:ln>
              <a:effectLst/>
            </c:spPr>
          </c:marker>
          <c:xVal>
            <c:numRef>
              <c:f>'Linear Regression'!$C$29:$C$38</c:f>
              <c:numCache>
                <c:formatCode>0.00</c:formatCode>
                <c:ptCount val="10"/>
                <c:pt idx="0">
                  <c:v>0</c:v>
                </c:pt>
                <c:pt idx="1">
                  <c:v>0</c:v>
                </c:pt>
                <c:pt idx="2">
                  <c:v>0</c:v>
                </c:pt>
                <c:pt idx="3">
                  <c:v>0</c:v>
                </c:pt>
                <c:pt idx="4">
                  <c:v>0</c:v>
                </c:pt>
                <c:pt idx="5">
                  <c:v>0</c:v>
                </c:pt>
                <c:pt idx="6">
                  <c:v>0</c:v>
                </c:pt>
                <c:pt idx="7">
                  <c:v>0</c:v>
                </c:pt>
                <c:pt idx="8">
                  <c:v>0</c:v>
                </c:pt>
                <c:pt idx="9">
                  <c:v>0</c:v>
                </c:pt>
              </c:numCache>
            </c:numRef>
          </c:xVal>
          <c:yVal>
            <c:numRef>
              <c:f>'Linear Regression'!$B$29:$B$38</c:f>
              <c:numCache>
                <c:formatCode>0.00</c:formatCode>
                <c:ptCount val="10"/>
                <c:pt idx="0">
                  <c:v>107.44</c:v>
                </c:pt>
                <c:pt idx="1">
                  <c:v>106.69</c:v>
                </c:pt>
                <c:pt idx="2">
                  <c:v>108.89</c:v>
                </c:pt>
                <c:pt idx="3">
                  <c:v>108.2</c:v>
                </c:pt>
                <c:pt idx="4">
                  <c:v>105.82</c:v>
                </c:pt>
                <c:pt idx="5">
                  <c:v>107.67</c:v>
                </c:pt>
                <c:pt idx="6">
                  <c:v>107.37</c:v>
                </c:pt>
                <c:pt idx="7">
                  <c:v>106.94</c:v>
                </c:pt>
                <c:pt idx="8">
                  <c:v>108.63</c:v>
                </c:pt>
                <c:pt idx="9">
                  <c:v>106.94</c:v>
                </c:pt>
              </c:numCache>
            </c:numRef>
          </c:yVal>
          <c:smooth val="0"/>
          <c:extLst>
            <c:ext xmlns:c16="http://schemas.microsoft.com/office/drawing/2014/chart" uri="{C3380CC4-5D6E-409C-BE32-E72D297353CC}">
              <c16:uniqueId val="{00000006-11D2-4A04-A23E-DA389CA9DF29}"/>
            </c:ext>
          </c:extLst>
        </c:ser>
        <c:ser>
          <c:idx val="1"/>
          <c:order val="1"/>
          <c:tx>
            <c:v>Corrected Instrument Predictions</c:v>
          </c:tx>
          <c:spPr>
            <a:ln w="25400" cap="rnd">
              <a:noFill/>
              <a:round/>
            </a:ln>
            <a:effectLst/>
          </c:spPr>
          <c:marker>
            <c:symbol val="circle"/>
            <c:size val="5"/>
            <c:spPr>
              <a:solidFill>
                <a:schemeClr val="accent2"/>
              </a:solidFill>
              <a:ln w="9525">
                <a:solidFill>
                  <a:schemeClr val="accent2"/>
                </a:solidFill>
              </a:ln>
              <a:effectLst/>
            </c:spPr>
          </c:marker>
          <c:xVal>
            <c:numRef>
              <c:f>'Linear Regression'!$C$29:$C$38</c:f>
              <c:numCache>
                <c:formatCode>0.00</c:formatCode>
                <c:ptCount val="10"/>
                <c:pt idx="0">
                  <c:v>0</c:v>
                </c:pt>
                <c:pt idx="1">
                  <c:v>0</c:v>
                </c:pt>
                <c:pt idx="2">
                  <c:v>0</c:v>
                </c:pt>
                <c:pt idx="3">
                  <c:v>0</c:v>
                </c:pt>
                <c:pt idx="4">
                  <c:v>0</c:v>
                </c:pt>
                <c:pt idx="5">
                  <c:v>0</c:v>
                </c:pt>
                <c:pt idx="6">
                  <c:v>0</c:v>
                </c:pt>
                <c:pt idx="7">
                  <c:v>0</c:v>
                </c:pt>
                <c:pt idx="8">
                  <c:v>0</c:v>
                </c:pt>
                <c:pt idx="9">
                  <c:v>0</c:v>
                </c:pt>
              </c:numCache>
            </c:numRef>
          </c:xVal>
          <c:yVal>
            <c:numRef>
              <c:f>'Linear Regression'!$D$29:$D$38</c:f>
              <c:numCache>
                <c:formatCode>0.00</c:formatCode>
                <c:ptCount val="10"/>
                <c:pt idx="0">
                  <c:v>-1.8999999999991246E-2</c:v>
                </c:pt>
                <c:pt idx="1">
                  <c:v>-0.76899999999999125</c:v>
                </c:pt>
                <c:pt idx="2">
                  <c:v>1.4310000000000116</c:v>
                </c:pt>
                <c:pt idx="3">
                  <c:v>0.74100000000001387</c:v>
                </c:pt>
                <c:pt idx="4">
                  <c:v>-1.6389999999999958</c:v>
                </c:pt>
                <c:pt idx="5">
                  <c:v>0.21100000000001273</c:v>
                </c:pt>
                <c:pt idx="6">
                  <c:v>-8.8999999999984425E-2</c:v>
                </c:pt>
                <c:pt idx="7">
                  <c:v>-0.51899999999999125</c:v>
                </c:pt>
                <c:pt idx="8">
                  <c:v>1.1710000000000065</c:v>
                </c:pt>
                <c:pt idx="9">
                  <c:v>-0.51899999999999125</c:v>
                </c:pt>
              </c:numCache>
            </c:numRef>
          </c:yVal>
          <c:smooth val="0"/>
          <c:extLst>
            <c:ext xmlns:c16="http://schemas.microsoft.com/office/drawing/2014/chart" uri="{C3380CC4-5D6E-409C-BE32-E72D297353CC}">
              <c16:uniqueId val="{00000007-11D2-4A04-A23E-DA389CA9DF29}"/>
            </c:ext>
          </c:extLst>
        </c:ser>
        <c:dLbls>
          <c:showLegendKey val="0"/>
          <c:showVal val="0"/>
          <c:showCatName val="0"/>
          <c:showSerName val="0"/>
          <c:showPercent val="0"/>
          <c:showBubbleSize val="0"/>
        </c:dLbls>
        <c:axId val="1091229920"/>
        <c:axId val="1091230248"/>
      </c:scatterChart>
      <c:valAx>
        <c:axId val="109122992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Analytical</a:t>
                </a:r>
                <a:r>
                  <a:rPr lang="en-US" baseline="0"/>
                  <a:t> Brix</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1230248"/>
        <c:crosses val="autoZero"/>
        <c:crossBetween val="midCat"/>
      </c:valAx>
      <c:valAx>
        <c:axId val="10912302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Predicted Brix</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122992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990600</xdr:colOff>
      <xdr:row>12</xdr:row>
      <xdr:rowOff>76200</xdr:rowOff>
    </xdr:from>
    <xdr:to>
      <xdr:col>1</xdr:col>
      <xdr:colOff>4110990</xdr:colOff>
      <xdr:row>22</xdr:row>
      <xdr:rowOff>82869</xdr:rowOff>
    </xdr:to>
    <xdr:sp macro="" textlink="">
      <xdr:nvSpPr>
        <xdr:cNvPr id="2" name="Arrow: Right 1">
          <a:extLst>
            <a:ext uri="{FF2B5EF4-FFF2-40B4-BE49-F238E27FC236}">
              <a16:creationId xmlns:a16="http://schemas.microsoft.com/office/drawing/2014/main" id="{9B642E02-8AE8-4D75-8D0E-8D6080C03C29}"/>
            </a:ext>
          </a:extLst>
        </xdr:cNvPr>
        <xdr:cNvSpPr/>
      </xdr:nvSpPr>
      <xdr:spPr>
        <a:xfrm>
          <a:off x="1600200" y="4587240"/>
          <a:ext cx="3120390" cy="18354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600" b="1"/>
            <a:t>Blue arrows in this template indicate where you need</a:t>
          </a:r>
          <a:r>
            <a:rPr lang="en-US" sz="1600" b="1" baseline="0"/>
            <a:t> to input your data!</a:t>
          </a:r>
          <a:endParaRPr lang="en-US" sz="1600" b="1"/>
        </a:p>
      </xdr:txBody>
    </xdr:sp>
    <xdr:clientData/>
  </xdr:twoCellAnchor>
  <xdr:twoCellAnchor>
    <xdr:from>
      <xdr:col>8</xdr:col>
      <xdr:colOff>125730</xdr:colOff>
      <xdr:row>8</xdr:row>
      <xdr:rowOff>350521</xdr:rowOff>
    </xdr:from>
    <xdr:to>
      <xdr:col>8</xdr:col>
      <xdr:colOff>523875</xdr:colOff>
      <xdr:row>10</xdr:row>
      <xdr:rowOff>371476</xdr:rowOff>
    </xdr:to>
    <xdr:sp macro="" textlink="">
      <xdr:nvSpPr>
        <xdr:cNvPr id="7" name="Arrow: Right 6">
          <a:extLst>
            <a:ext uri="{FF2B5EF4-FFF2-40B4-BE49-F238E27FC236}">
              <a16:creationId xmlns:a16="http://schemas.microsoft.com/office/drawing/2014/main" id="{1C86F3AE-B9AF-4A82-8CBE-8BA30E5B15D3}"/>
            </a:ext>
          </a:extLst>
        </xdr:cNvPr>
        <xdr:cNvSpPr/>
      </xdr:nvSpPr>
      <xdr:spPr>
        <a:xfrm rot="5400000">
          <a:off x="9725025" y="3981451"/>
          <a:ext cx="763905" cy="398145"/>
        </a:xfrm>
        <a:prstGeom prst="rightArrow">
          <a:avLst/>
        </a:prstGeom>
        <a:solidFill>
          <a:schemeClr val="accent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rgbClr val="002060"/>
            </a:solidFill>
          </a:endParaRPr>
        </a:p>
      </xdr:txBody>
    </xdr:sp>
    <xdr:clientData/>
  </xdr:twoCellAnchor>
  <xdr:twoCellAnchor>
    <xdr:from>
      <xdr:col>6</xdr:col>
      <xdr:colOff>276224</xdr:colOff>
      <xdr:row>11</xdr:row>
      <xdr:rowOff>257177</xdr:rowOff>
    </xdr:from>
    <xdr:to>
      <xdr:col>7</xdr:col>
      <xdr:colOff>552449</xdr:colOff>
      <xdr:row>11</xdr:row>
      <xdr:rowOff>695327</xdr:rowOff>
    </xdr:to>
    <xdr:sp macro="" textlink="">
      <xdr:nvSpPr>
        <xdr:cNvPr id="3" name="Arrow: Bent-Up 2">
          <a:extLst>
            <a:ext uri="{FF2B5EF4-FFF2-40B4-BE49-F238E27FC236}">
              <a16:creationId xmlns:a16="http://schemas.microsoft.com/office/drawing/2014/main" id="{ABF95A1C-161A-AD69-6F79-DA9733696224}"/>
            </a:ext>
          </a:extLst>
        </xdr:cNvPr>
        <xdr:cNvSpPr/>
      </xdr:nvSpPr>
      <xdr:spPr>
        <a:xfrm rot="5400000">
          <a:off x="9272587" y="4605339"/>
          <a:ext cx="438150" cy="885825"/>
        </a:xfrm>
        <a:prstGeom prst="bent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424815</xdr:colOff>
      <xdr:row>18</xdr:row>
      <xdr:rowOff>133350</xdr:rowOff>
    </xdr:from>
    <xdr:to>
      <xdr:col>2</xdr:col>
      <xdr:colOff>735330</xdr:colOff>
      <xdr:row>20</xdr:row>
      <xdr:rowOff>120015</xdr:rowOff>
    </xdr:to>
    <xdr:sp macro="" textlink="">
      <xdr:nvSpPr>
        <xdr:cNvPr id="2" name="Arrow: Down 1">
          <a:extLst>
            <a:ext uri="{FF2B5EF4-FFF2-40B4-BE49-F238E27FC236}">
              <a16:creationId xmlns:a16="http://schemas.microsoft.com/office/drawing/2014/main" id="{8776B739-E1E1-44BD-8C82-27D2BA159ABE}"/>
            </a:ext>
          </a:extLst>
        </xdr:cNvPr>
        <xdr:cNvSpPr/>
      </xdr:nvSpPr>
      <xdr:spPr>
        <a:xfrm>
          <a:off x="1948815" y="5572125"/>
          <a:ext cx="310515" cy="58674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539115</xdr:colOff>
      <xdr:row>6</xdr:row>
      <xdr:rowOff>386715</xdr:rowOff>
    </xdr:from>
    <xdr:to>
      <xdr:col>17</xdr:col>
      <xdr:colOff>310515</xdr:colOff>
      <xdr:row>7</xdr:row>
      <xdr:rowOff>139065</xdr:rowOff>
    </xdr:to>
    <xdr:sp macro="" textlink="">
      <xdr:nvSpPr>
        <xdr:cNvPr id="21" name="Arrow: Right 20">
          <a:extLst>
            <a:ext uri="{FF2B5EF4-FFF2-40B4-BE49-F238E27FC236}">
              <a16:creationId xmlns:a16="http://schemas.microsoft.com/office/drawing/2014/main" id="{E3B1868D-013A-15C2-1294-C1E8AB16A495}"/>
            </a:ext>
          </a:extLst>
        </xdr:cNvPr>
        <xdr:cNvSpPr/>
      </xdr:nvSpPr>
      <xdr:spPr>
        <a:xfrm>
          <a:off x="13321665" y="1939290"/>
          <a:ext cx="552450" cy="323850"/>
        </a:xfrm>
        <a:prstGeom prst="rightArrow">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120015</xdr:colOff>
      <xdr:row>18</xdr:row>
      <xdr:rowOff>110490</xdr:rowOff>
    </xdr:from>
    <xdr:to>
      <xdr:col>10</xdr:col>
      <xdr:colOff>434340</xdr:colOff>
      <xdr:row>20</xdr:row>
      <xdr:rowOff>102870</xdr:rowOff>
    </xdr:to>
    <xdr:sp macro="" textlink="">
      <xdr:nvSpPr>
        <xdr:cNvPr id="10" name="Arrow: Down 9">
          <a:extLst>
            <a:ext uri="{FF2B5EF4-FFF2-40B4-BE49-F238E27FC236}">
              <a16:creationId xmlns:a16="http://schemas.microsoft.com/office/drawing/2014/main" id="{0A9B9B7B-02EA-4301-A3EF-DB461EC0CBE6}"/>
            </a:ext>
          </a:extLst>
        </xdr:cNvPr>
        <xdr:cNvSpPr/>
      </xdr:nvSpPr>
      <xdr:spPr>
        <a:xfrm>
          <a:off x="9244965" y="5434965"/>
          <a:ext cx="314325" cy="59245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424815</xdr:colOff>
      <xdr:row>18</xdr:row>
      <xdr:rowOff>133350</xdr:rowOff>
    </xdr:from>
    <xdr:to>
      <xdr:col>2</xdr:col>
      <xdr:colOff>735330</xdr:colOff>
      <xdr:row>20</xdr:row>
      <xdr:rowOff>120015</xdr:rowOff>
    </xdr:to>
    <xdr:sp macro="" textlink="">
      <xdr:nvSpPr>
        <xdr:cNvPr id="11" name="Arrow: Down 10">
          <a:extLst>
            <a:ext uri="{FF2B5EF4-FFF2-40B4-BE49-F238E27FC236}">
              <a16:creationId xmlns:a16="http://schemas.microsoft.com/office/drawing/2014/main" id="{15B854BB-AA11-45B8-A91E-894BEC2B7560}"/>
            </a:ext>
          </a:extLst>
        </xdr:cNvPr>
        <xdr:cNvSpPr/>
      </xdr:nvSpPr>
      <xdr:spPr>
        <a:xfrm>
          <a:off x="1948815" y="5572125"/>
          <a:ext cx="310515" cy="58674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323850</xdr:colOff>
      <xdr:row>18</xdr:row>
      <xdr:rowOff>133350</xdr:rowOff>
    </xdr:from>
    <xdr:to>
      <xdr:col>3</xdr:col>
      <xdr:colOff>638175</xdr:colOff>
      <xdr:row>20</xdr:row>
      <xdr:rowOff>125730</xdr:rowOff>
    </xdr:to>
    <xdr:sp macro="" textlink="">
      <xdr:nvSpPr>
        <xdr:cNvPr id="12" name="Arrow: Down 11">
          <a:extLst>
            <a:ext uri="{FF2B5EF4-FFF2-40B4-BE49-F238E27FC236}">
              <a16:creationId xmlns:a16="http://schemas.microsoft.com/office/drawing/2014/main" id="{DACB386C-F8AB-4BE6-8C59-C177E2643763}"/>
            </a:ext>
          </a:extLst>
        </xdr:cNvPr>
        <xdr:cNvSpPr/>
      </xdr:nvSpPr>
      <xdr:spPr>
        <a:xfrm>
          <a:off x="3048000" y="5572125"/>
          <a:ext cx="314325" cy="59245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295275</xdr:colOff>
      <xdr:row>18</xdr:row>
      <xdr:rowOff>104775</xdr:rowOff>
    </xdr:from>
    <xdr:to>
      <xdr:col>6</xdr:col>
      <xdr:colOff>615315</xdr:colOff>
      <xdr:row>20</xdr:row>
      <xdr:rowOff>104775</xdr:rowOff>
    </xdr:to>
    <xdr:sp macro="" textlink="">
      <xdr:nvSpPr>
        <xdr:cNvPr id="13" name="Arrow: Down 12">
          <a:extLst>
            <a:ext uri="{FF2B5EF4-FFF2-40B4-BE49-F238E27FC236}">
              <a16:creationId xmlns:a16="http://schemas.microsoft.com/office/drawing/2014/main" id="{1A61A943-EF99-4F73-A208-E1EAC5B512BB}"/>
            </a:ext>
          </a:extLst>
        </xdr:cNvPr>
        <xdr:cNvSpPr/>
      </xdr:nvSpPr>
      <xdr:spPr>
        <a:xfrm>
          <a:off x="6200775" y="5543550"/>
          <a:ext cx="320040" cy="6000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295275</xdr:colOff>
      <xdr:row>18</xdr:row>
      <xdr:rowOff>104775</xdr:rowOff>
    </xdr:from>
    <xdr:to>
      <xdr:col>6</xdr:col>
      <xdr:colOff>611505</xdr:colOff>
      <xdr:row>20</xdr:row>
      <xdr:rowOff>104775</xdr:rowOff>
    </xdr:to>
    <xdr:sp macro="" textlink="">
      <xdr:nvSpPr>
        <xdr:cNvPr id="14" name="Arrow: Down 13">
          <a:extLst>
            <a:ext uri="{FF2B5EF4-FFF2-40B4-BE49-F238E27FC236}">
              <a16:creationId xmlns:a16="http://schemas.microsoft.com/office/drawing/2014/main" id="{242E0A1F-DB06-4222-82F2-9347F941AD86}"/>
            </a:ext>
          </a:extLst>
        </xdr:cNvPr>
        <xdr:cNvSpPr/>
      </xdr:nvSpPr>
      <xdr:spPr>
        <a:xfrm>
          <a:off x="6200775" y="5543550"/>
          <a:ext cx="316230" cy="6000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331470</xdr:colOff>
      <xdr:row>18</xdr:row>
      <xdr:rowOff>112395</xdr:rowOff>
    </xdr:from>
    <xdr:to>
      <xdr:col>5</xdr:col>
      <xdr:colOff>657225</xdr:colOff>
      <xdr:row>20</xdr:row>
      <xdr:rowOff>112395</xdr:rowOff>
    </xdr:to>
    <xdr:sp macro="" textlink="">
      <xdr:nvSpPr>
        <xdr:cNvPr id="15" name="Arrow: Down 14">
          <a:extLst>
            <a:ext uri="{FF2B5EF4-FFF2-40B4-BE49-F238E27FC236}">
              <a16:creationId xmlns:a16="http://schemas.microsoft.com/office/drawing/2014/main" id="{F248826D-D30D-4722-9EE7-BBDE5B4BC7D0}"/>
            </a:ext>
          </a:extLst>
        </xdr:cNvPr>
        <xdr:cNvSpPr/>
      </xdr:nvSpPr>
      <xdr:spPr>
        <a:xfrm>
          <a:off x="5246370" y="5551170"/>
          <a:ext cx="325755" cy="6000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13</xdr:col>
      <xdr:colOff>401371</xdr:colOff>
      <xdr:row>3</xdr:row>
      <xdr:rowOff>38101</xdr:rowOff>
    </xdr:from>
    <xdr:to>
      <xdr:col>16</xdr:col>
      <xdr:colOff>400050</xdr:colOff>
      <xdr:row>11</xdr:row>
      <xdr:rowOff>161924</xdr:rowOff>
    </xdr:to>
    <xdr:pic>
      <xdr:nvPicPr>
        <xdr:cNvPr id="23" name="Picture 22" descr="Image">
          <a:extLst>
            <a:ext uri="{FF2B5EF4-FFF2-40B4-BE49-F238E27FC236}">
              <a16:creationId xmlns:a16="http://schemas.microsoft.com/office/drawing/2014/main" id="{B303DE76-7C9A-1FFB-9898-8E315C1C45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5121" y="1009651"/>
          <a:ext cx="1823669" cy="23888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489385</xdr:colOff>
      <xdr:row>3</xdr:row>
      <xdr:rowOff>49530</xdr:rowOff>
    </xdr:from>
    <xdr:to>
      <xdr:col>19</xdr:col>
      <xdr:colOff>135253</xdr:colOff>
      <xdr:row>12</xdr:row>
      <xdr:rowOff>34290</xdr:rowOff>
    </xdr:to>
    <xdr:pic>
      <xdr:nvPicPr>
        <xdr:cNvPr id="24" name="Picture 23">
          <a:extLst>
            <a:ext uri="{FF2B5EF4-FFF2-40B4-BE49-F238E27FC236}">
              <a16:creationId xmlns:a16="http://schemas.microsoft.com/office/drawing/2014/main" id="{40946D05-1936-6507-B843-404FE5A1CE1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052985" y="1021080"/>
          <a:ext cx="1842333" cy="2432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1160145</xdr:colOff>
      <xdr:row>3</xdr:row>
      <xdr:rowOff>317</xdr:rowOff>
    </xdr:from>
    <xdr:to>
      <xdr:col>22</xdr:col>
      <xdr:colOff>533398</xdr:colOff>
      <xdr:row>12</xdr:row>
      <xdr:rowOff>55242</xdr:rowOff>
    </xdr:to>
    <xdr:pic>
      <xdr:nvPicPr>
        <xdr:cNvPr id="26" name="Picture 25" descr="Image">
          <a:extLst>
            <a:ext uri="{FF2B5EF4-FFF2-40B4-BE49-F238E27FC236}">
              <a16:creationId xmlns:a16="http://schemas.microsoft.com/office/drawing/2014/main" id="{97D21658-BC11-1C45-423C-6410FF9D041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33545" y="971867"/>
          <a:ext cx="1887853" cy="2499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342900</xdr:colOff>
      <xdr:row>6</xdr:row>
      <xdr:rowOff>419100</xdr:rowOff>
    </xdr:from>
    <xdr:to>
      <xdr:col>19</xdr:col>
      <xdr:colOff>891540</xdr:colOff>
      <xdr:row>7</xdr:row>
      <xdr:rowOff>169545</xdr:rowOff>
    </xdr:to>
    <xdr:sp macro="" textlink="">
      <xdr:nvSpPr>
        <xdr:cNvPr id="27" name="Arrow: Right 26">
          <a:extLst>
            <a:ext uri="{FF2B5EF4-FFF2-40B4-BE49-F238E27FC236}">
              <a16:creationId xmlns:a16="http://schemas.microsoft.com/office/drawing/2014/main" id="{E3CBA39E-4FA0-43F3-8C64-B631B2D2101A}"/>
            </a:ext>
          </a:extLst>
        </xdr:cNvPr>
        <xdr:cNvSpPr/>
      </xdr:nvSpPr>
      <xdr:spPr>
        <a:xfrm>
          <a:off x="16116300" y="1971675"/>
          <a:ext cx="548640" cy="321945"/>
        </a:xfrm>
        <a:prstGeom prst="rightArrow">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13</xdr:col>
      <xdr:colOff>372987</xdr:colOff>
      <xdr:row>13</xdr:row>
      <xdr:rowOff>38100</xdr:rowOff>
    </xdr:from>
    <xdr:to>
      <xdr:col>16</xdr:col>
      <xdr:colOff>474343</xdr:colOff>
      <xdr:row>21</xdr:row>
      <xdr:rowOff>289559</xdr:rowOff>
    </xdr:to>
    <xdr:pic>
      <xdr:nvPicPr>
        <xdr:cNvPr id="29" name="Picture 28" descr="Image">
          <a:extLst>
            <a:ext uri="{FF2B5EF4-FFF2-40B4-BE49-F238E27FC236}">
              <a16:creationId xmlns:a16="http://schemas.microsoft.com/office/drawing/2014/main" id="{596502DF-0309-6376-15FE-3AD2F05F0C3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326737" y="3867150"/>
          <a:ext cx="1922536" cy="2546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605790</xdr:colOff>
      <xdr:row>17</xdr:row>
      <xdr:rowOff>120015</xdr:rowOff>
    </xdr:from>
    <xdr:to>
      <xdr:col>17</xdr:col>
      <xdr:colOff>381000</xdr:colOff>
      <xdr:row>18</xdr:row>
      <xdr:rowOff>43815</xdr:rowOff>
    </xdr:to>
    <xdr:sp macro="" textlink="">
      <xdr:nvSpPr>
        <xdr:cNvPr id="30" name="Arrow: Right 29">
          <a:extLst>
            <a:ext uri="{FF2B5EF4-FFF2-40B4-BE49-F238E27FC236}">
              <a16:creationId xmlns:a16="http://schemas.microsoft.com/office/drawing/2014/main" id="{BCB38697-8A40-406D-A0ED-B533E8907BEF}"/>
            </a:ext>
          </a:extLst>
        </xdr:cNvPr>
        <xdr:cNvSpPr/>
      </xdr:nvSpPr>
      <xdr:spPr>
        <a:xfrm>
          <a:off x="13388340" y="5044440"/>
          <a:ext cx="556260" cy="323850"/>
        </a:xfrm>
        <a:prstGeom prst="rightArrow">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17</xdr:col>
      <xdr:colOff>459105</xdr:colOff>
      <xdr:row>12</xdr:row>
      <xdr:rowOff>335279</xdr:rowOff>
    </xdr:from>
    <xdr:to>
      <xdr:col>19</xdr:col>
      <xdr:colOff>247648</xdr:colOff>
      <xdr:row>21</xdr:row>
      <xdr:rowOff>343160</xdr:rowOff>
    </xdr:to>
    <xdr:pic>
      <xdr:nvPicPr>
        <xdr:cNvPr id="31" name="Picture 30" descr="Image">
          <a:extLst>
            <a:ext uri="{FF2B5EF4-FFF2-40B4-BE49-F238E27FC236}">
              <a16:creationId xmlns:a16="http://schemas.microsoft.com/office/drawing/2014/main" id="{724F0B51-C3ED-28F8-C613-BC09A4A7F12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4022705" y="3802379"/>
          <a:ext cx="2002153" cy="26558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1163908</xdr:colOff>
      <xdr:row>13</xdr:row>
      <xdr:rowOff>20955</xdr:rowOff>
    </xdr:from>
    <xdr:to>
      <xdr:col>23</xdr:col>
      <xdr:colOff>19046</xdr:colOff>
      <xdr:row>21</xdr:row>
      <xdr:rowOff>342899</xdr:rowOff>
    </xdr:to>
    <xdr:pic>
      <xdr:nvPicPr>
        <xdr:cNvPr id="32" name="Picture 31" descr="Image">
          <a:extLst>
            <a:ext uri="{FF2B5EF4-FFF2-40B4-BE49-F238E27FC236}">
              <a16:creationId xmlns:a16="http://schemas.microsoft.com/office/drawing/2014/main" id="{559ADE6D-D90C-FD3E-FE3B-6CE2360259F7}"/>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6937308" y="3850005"/>
          <a:ext cx="1990768" cy="2617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457200</xdr:colOff>
      <xdr:row>17</xdr:row>
      <xdr:rowOff>66675</xdr:rowOff>
    </xdr:from>
    <xdr:to>
      <xdr:col>19</xdr:col>
      <xdr:colOff>1005840</xdr:colOff>
      <xdr:row>17</xdr:row>
      <xdr:rowOff>392430</xdr:rowOff>
    </xdr:to>
    <xdr:sp macro="" textlink="">
      <xdr:nvSpPr>
        <xdr:cNvPr id="33" name="Arrow: Right 32">
          <a:extLst>
            <a:ext uri="{FF2B5EF4-FFF2-40B4-BE49-F238E27FC236}">
              <a16:creationId xmlns:a16="http://schemas.microsoft.com/office/drawing/2014/main" id="{A6AD0348-7EF6-47BB-9325-FA90170276A2}"/>
            </a:ext>
          </a:extLst>
        </xdr:cNvPr>
        <xdr:cNvSpPr/>
      </xdr:nvSpPr>
      <xdr:spPr>
        <a:xfrm>
          <a:off x="16230600" y="4991100"/>
          <a:ext cx="548640" cy="325755"/>
        </a:xfrm>
        <a:prstGeom prst="rightArrow">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148590</xdr:colOff>
      <xdr:row>18</xdr:row>
      <xdr:rowOff>110490</xdr:rowOff>
    </xdr:from>
    <xdr:to>
      <xdr:col>11</xdr:col>
      <xdr:colOff>462915</xdr:colOff>
      <xdr:row>20</xdr:row>
      <xdr:rowOff>102870</xdr:rowOff>
    </xdr:to>
    <xdr:sp macro="" textlink="">
      <xdr:nvSpPr>
        <xdr:cNvPr id="3" name="Arrow: Down 2">
          <a:extLst>
            <a:ext uri="{FF2B5EF4-FFF2-40B4-BE49-F238E27FC236}">
              <a16:creationId xmlns:a16="http://schemas.microsoft.com/office/drawing/2014/main" id="{0BD3DB86-BD7F-4372-B120-7C21615B4078}"/>
            </a:ext>
          </a:extLst>
        </xdr:cNvPr>
        <xdr:cNvSpPr/>
      </xdr:nvSpPr>
      <xdr:spPr>
        <a:xfrm>
          <a:off x="9664065" y="5415915"/>
          <a:ext cx="314325" cy="58293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361951</xdr:colOff>
      <xdr:row>15</xdr:row>
      <xdr:rowOff>243840</xdr:rowOff>
    </xdr:from>
    <xdr:to>
      <xdr:col>11</xdr:col>
      <xdr:colOff>137160</xdr:colOff>
      <xdr:row>36</xdr:row>
      <xdr:rowOff>45720</xdr:rowOff>
    </xdr:to>
    <xdr:graphicFrame macro="">
      <xdr:nvGraphicFramePr>
        <xdr:cNvPr id="2" name="Chart 1">
          <a:extLst>
            <a:ext uri="{FF2B5EF4-FFF2-40B4-BE49-F238E27FC236}">
              <a16:creationId xmlns:a16="http://schemas.microsoft.com/office/drawing/2014/main" id="{08F15B37-0BED-48CC-AA4B-186EFA296B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320040</xdr:colOff>
      <xdr:row>15</xdr:row>
      <xdr:rowOff>220980</xdr:rowOff>
    </xdr:from>
    <xdr:to>
      <xdr:col>17</xdr:col>
      <xdr:colOff>384809</xdr:colOff>
      <xdr:row>36</xdr:row>
      <xdr:rowOff>22860</xdr:rowOff>
    </xdr:to>
    <xdr:graphicFrame macro="">
      <xdr:nvGraphicFramePr>
        <xdr:cNvPr id="3" name="Chart 2">
          <a:extLst>
            <a:ext uri="{FF2B5EF4-FFF2-40B4-BE49-F238E27FC236}">
              <a16:creationId xmlns:a16="http://schemas.microsoft.com/office/drawing/2014/main" id="{8D7006BA-7226-46CD-BB81-111E17769F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581025</xdr:colOff>
      <xdr:row>15</xdr:row>
      <xdr:rowOff>228600</xdr:rowOff>
    </xdr:from>
    <xdr:to>
      <xdr:col>25</xdr:col>
      <xdr:colOff>340994</xdr:colOff>
      <xdr:row>36</xdr:row>
      <xdr:rowOff>30480</xdr:rowOff>
    </xdr:to>
    <xdr:graphicFrame macro="">
      <xdr:nvGraphicFramePr>
        <xdr:cNvPr id="4" name="Chart 3">
          <a:extLst>
            <a:ext uri="{FF2B5EF4-FFF2-40B4-BE49-F238E27FC236}">
              <a16:creationId xmlns:a16="http://schemas.microsoft.com/office/drawing/2014/main" id="{338E85F4-ACBD-4407-BD9B-335CE8565D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0.14998</cdr:x>
      <cdr:y>0.13158</cdr:y>
    </cdr:from>
    <cdr:to>
      <cdr:x>0.93765</cdr:x>
      <cdr:y>0.76995</cdr:y>
    </cdr:to>
    <cdr:cxnSp macro="">
      <cdr:nvCxnSpPr>
        <cdr:cNvPr id="3" name="Straight Connector 2">
          <a:extLst xmlns:a="http://schemas.openxmlformats.org/drawingml/2006/main">
            <a:ext uri="{FF2B5EF4-FFF2-40B4-BE49-F238E27FC236}">
              <a16:creationId xmlns:a16="http://schemas.microsoft.com/office/drawing/2014/main" id="{3201F76A-934A-4906-A5FC-9705C43DE576}"/>
            </a:ext>
          </a:extLst>
        </cdr:cNvPr>
        <cdr:cNvCxnSpPr/>
      </cdr:nvCxnSpPr>
      <cdr:spPr>
        <a:xfrm xmlns:a="http://schemas.openxmlformats.org/drawingml/2006/main" flipV="1">
          <a:off x="714834" y="495300"/>
          <a:ext cx="3754295" cy="2403012"/>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5.xml><?xml version="1.0" encoding="utf-8"?>
<c:userShapes xmlns:c="http://schemas.openxmlformats.org/drawingml/2006/chart">
  <cdr:relSizeAnchor xmlns:cdr="http://schemas.openxmlformats.org/drawingml/2006/chartDrawing">
    <cdr:from>
      <cdr:x>0.14678</cdr:x>
      <cdr:y>0.12955</cdr:y>
    </cdr:from>
    <cdr:to>
      <cdr:x>0.94325</cdr:x>
      <cdr:y>0.76388</cdr:y>
    </cdr:to>
    <cdr:cxnSp macro="">
      <cdr:nvCxnSpPr>
        <cdr:cNvPr id="3" name="Straight Connector 2">
          <a:extLst xmlns:a="http://schemas.openxmlformats.org/drawingml/2006/main">
            <a:ext uri="{FF2B5EF4-FFF2-40B4-BE49-F238E27FC236}">
              <a16:creationId xmlns:a16="http://schemas.microsoft.com/office/drawing/2014/main" id="{3201F76A-934A-4906-A5FC-9705C43DE576}"/>
            </a:ext>
          </a:extLst>
        </cdr:cNvPr>
        <cdr:cNvCxnSpPr/>
      </cdr:nvCxnSpPr>
      <cdr:spPr>
        <a:xfrm xmlns:a="http://schemas.openxmlformats.org/drawingml/2006/main" flipV="1">
          <a:off x="699594" y="487680"/>
          <a:ext cx="3796206" cy="2387772"/>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6.xml><?xml version="1.0" encoding="utf-8"?>
<c:userShapes xmlns:c="http://schemas.openxmlformats.org/drawingml/2006/chart">
  <cdr:relSizeAnchor xmlns:cdr="http://schemas.openxmlformats.org/drawingml/2006/chartDrawing">
    <cdr:from>
      <cdr:x>0.14678</cdr:x>
      <cdr:y>0.12955</cdr:y>
    </cdr:from>
    <cdr:to>
      <cdr:x>0.94325</cdr:x>
      <cdr:y>0.76388</cdr:y>
    </cdr:to>
    <cdr:cxnSp macro="">
      <cdr:nvCxnSpPr>
        <cdr:cNvPr id="3" name="Straight Connector 2">
          <a:extLst xmlns:a="http://schemas.openxmlformats.org/drawingml/2006/main">
            <a:ext uri="{FF2B5EF4-FFF2-40B4-BE49-F238E27FC236}">
              <a16:creationId xmlns:a16="http://schemas.microsoft.com/office/drawing/2014/main" id="{3201F76A-934A-4906-A5FC-9705C43DE576}"/>
            </a:ext>
          </a:extLst>
        </cdr:cNvPr>
        <cdr:cNvCxnSpPr/>
      </cdr:nvCxnSpPr>
      <cdr:spPr>
        <a:xfrm xmlns:a="http://schemas.openxmlformats.org/drawingml/2006/main" flipV="1">
          <a:off x="699594" y="487680"/>
          <a:ext cx="3796206" cy="2387772"/>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7.xml><?xml version="1.0" encoding="utf-8"?>
<xdr:wsDr xmlns:xdr="http://schemas.openxmlformats.org/drawingml/2006/spreadsheetDrawing" xmlns:a="http://schemas.openxmlformats.org/drawingml/2006/main">
  <xdr:twoCellAnchor>
    <xdr:from>
      <xdr:col>10</xdr:col>
      <xdr:colOff>57150</xdr:colOff>
      <xdr:row>4</xdr:row>
      <xdr:rowOff>66681</xdr:rowOff>
    </xdr:from>
    <xdr:to>
      <xdr:col>10</xdr:col>
      <xdr:colOff>400050</xdr:colOff>
      <xdr:row>4</xdr:row>
      <xdr:rowOff>247654</xdr:rowOff>
    </xdr:to>
    <xdr:sp macro="" textlink="">
      <xdr:nvSpPr>
        <xdr:cNvPr id="2" name="Arrow: Down 1">
          <a:extLst>
            <a:ext uri="{FF2B5EF4-FFF2-40B4-BE49-F238E27FC236}">
              <a16:creationId xmlns:a16="http://schemas.microsoft.com/office/drawing/2014/main" id="{B7785818-E6AB-4357-A1E2-9DFD881E12DE}"/>
            </a:ext>
          </a:extLst>
        </xdr:cNvPr>
        <xdr:cNvSpPr/>
      </xdr:nvSpPr>
      <xdr:spPr>
        <a:xfrm rot="5400000">
          <a:off x="7034213" y="671518"/>
          <a:ext cx="180973" cy="342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66676</xdr:colOff>
      <xdr:row>5</xdr:row>
      <xdr:rowOff>38100</xdr:rowOff>
    </xdr:from>
    <xdr:to>
      <xdr:col>10</xdr:col>
      <xdr:colOff>342900</xdr:colOff>
      <xdr:row>5</xdr:row>
      <xdr:rowOff>266700</xdr:rowOff>
    </xdr:to>
    <xdr:sp macro="" textlink="">
      <xdr:nvSpPr>
        <xdr:cNvPr id="3" name="Star: 5 Points 2">
          <a:extLst>
            <a:ext uri="{FF2B5EF4-FFF2-40B4-BE49-F238E27FC236}">
              <a16:creationId xmlns:a16="http://schemas.microsoft.com/office/drawing/2014/main" id="{0ABE3B70-6336-4BBB-A754-D459DC86E2D0}"/>
            </a:ext>
          </a:extLst>
        </xdr:cNvPr>
        <xdr:cNvSpPr/>
      </xdr:nvSpPr>
      <xdr:spPr>
        <a:xfrm>
          <a:off x="6962776" y="1028700"/>
          <a:ext cx="276224" cy="228600"/>
        </a:xfrm>
        <a:prstGeom prst="star5">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B6C34-E1FA-44F9-897A-42C62B792026}">
  <dimension ref="A1:U133"/>
  <sheetViews>
    <sheetView workbookViewId="0">
      <selection activeCell="E5" sqref="E5"/>
    </sheetView>
  </sheetViews>
  <sheetFormatPr defaultRowHeight="15" x14ac:dyDescent="0.25"/>
  <cols>
    <col min="2" max="2" width="81.7109375" customWidth="1"/>
    <col min="5" max="5" width="14.85546875" customWidth="1"/>
  </cols>
  <sheetData>
    <row r="1" spans="1:21" ht="21" x14ac:dyDescent="0.35">
      <c r="A1" s="1" t="s">
        <v>48</v>
      </c>
      <c r="B1" s="1"/>
      <c r="C1" s="1"/>
      <c r="D1" s="1"/>
      <c r="E1" s="1"/>
      <c r="F1" s="1"/>
      <c r="G1" s="1"/>
      <c r="H1" s="1"/>
      <c r="I1" s="1"/>
      <c r="J1" s="1"/>
      <c r="K1" s="1"/>
      <c r="L1" s="1"/>
    </row>
    <row r="2" spans="1:21" x14ac:dyDescent="0.25">
      <c r="E2" s="55"/>
      <c r="F2" s="55"/>
      <c r="J2" s="55"/>
      <c r="K2" s="55"/>
    </row>
    <row r="3" spans="1:21" x14ac:dyDescent="0.25">
      <c r="A3" s="12" t="s">
        <v>2</v>
      </c>
      <c r="B3" s="12" t="s">
        <v>3</v>
      </c>
    </row>
    <row r="4" spans="1:21" ht="58.15" customHeight="1" x14ac:dyDescent="0.25">
      <c r="A4" s="7">
        <v>1</v>
      </c>
      <c r="B4" s="4" t="s">
        <v>49</v>
      </c>
    </row>
    <row r="5" spans="1:21" ht="58.15" customHeight="1" x14ac:dyDescent="0.25">
      <c r="A5" s="7">
        <v>2</v>
      </c>
      <c r="B5" s="4" t="s">
        <v>50</v>
      </c>
    </row>
    <row r="6" spans="1:21" x14ac:dyDescent="0.25">
      <c r="A6" s="7">
        <v>3</v>
      </c>
      <c r="B6" s="4" t="s">
        <v>51</v>
      </c>
    </row>
    <row r="7" spans="1:21" ht="60" x14ac:dyDescent="0.25">
      <c r="A7" s="7">
        <v>5</v>
      </c>
      <c r="B7" s="4" t="s">
        <v>96</v>
      </c>
    </row>
    <row r="8" spans="1:21" x14ac:dyDescent="0.25">
      <c r="A8" s="7">
        <v>6</v>
      </c>
      <c r="B8" s="4" t="s">
        <v>52</v>
      </c>
    </row>
    <row r="9" spans="1:21" ht="30" x14ac:dyDescent="0.25">
      <c r="A9" s="7">
        <v>7</v>
      </c>
      <c r="B9" s="4" t="s">
        <v>4</v>
      </c>
    </row>
    <row r="10" spans="1:21" ht="28.9" customHeight="1" x14ac:dyDescent="0.25">
      <c r="A10" s="7">
        <v>8</v>
      </c>
      <c r="B10" s="4" t="s">
        <v>6</v>
      </c>
      <c r="D10" s="3" t="s">
        <v>5</v>
      </c>
      <c r="E10" s="4" t="s">
        <v>85</v>
      </c>
      <c r="F10" s="56" t="s">
        <v>86</v>
      </c>
      <c r="G10" s="57"/>
      <c r="H10" s="57"/>
    </row>
    <row r="11" spans="1:21" ht="30" x14ac:dyDescent="0.25">
      <c r="A11" s="7">
        <v>9</v>
      </c>
      <c r="B11" s="4" t="s">
        <v>7</v>
      </c>
      <c r="D11" s="3">
        <v>1</v>
      </c>
      <c r="E11" s="3">
        <f>S13</f>
        <v>19.399999999999999</v>
      </c>
      <c r="F11" s="56"/>
      <c r="G11" s="57"/>
      <c r="H11" s="57"/>
    </row>
    <row r="12" spans="1:21" ht="60" x14ac:dyDescent="0.25">
      <c r="A12" s="7">
        <v>10</v>
      </c>
      <c r="B12" s="4" t="s">
        <v>87</v>
      </c>
      <c r="D12" s="3">
        <v>2</v>
      </c>
      <c r="E12" s="3">
        <f>S14</f>
        <v>19.399999999999999</v>
      </c>
      <c r="F12" s="56"/>
      <c r="G12" s="57"/>
      <c r="H12" s="57"/>
      <c r="I12" t="s">
        <v>60</v>
      </c>
      <c r="J12" t="s">
        <v>61</v>
      </c>
      <c r="K12" t="s">
        <v>62</v>
      </c>
      <c r="L12" t="s">
        <v>63</v>
      </c>
      <c r="M12" t="s">
        <v>64</v>
      </c>
      <c r="N12" t="s">
        <v>65</v>
      </c>
      <c r="O12" t="s">
        <v>66</v>
      </c>
      <c r="P12" t="s">
        <v>67</v>
      </c>
      <c r="Q12" t="s">
        <v>68</v>
      </c>
      <c r="R12" t="s">
        <v>69</v>
      </c>
      <c r="S12" t="s">
        <v>70</v>
      </c>
      <c r="T12" t="s">
        <v>41</v>
      </c>
      <c r="U12" t="s">
        <v>71</v>
      </c>
    </row>
    <row r="13" spans="1:21" x14ac:dyDescent="0.25">
      <c r="B13" s="2"/>
      <c r="D13" s="3">
        <v>3</v>
      </c>
      <c r="E13" s="3">
        <f t="shared" ref="E13:E20" si="0">S15</f>
        <v>18.3</v>
      </c>
      <c r="I13" s="43">
        <v>46268.404641203706</v>
      </c>
      <c r="J13" t="s">
        <v>72</v>
      </c>
      <c r="K13" t="s">
        <v>89</v>
      </c>
      <c r="L13" t="s">
        <v>73</v>
      </c>
      <c r="M13">
        <v>1</v>
      </c>
      <c r="N13">
        <v>1</v>
      </c>
      <c r="O13">
        <v>1</v>
      </c>
      <c r="P13" t="s">
        <v>88</v>
      </c>
      <c r="Q13">
        <v>0</v>
      </c>
      <c r="R13">
        <v>0</v>
      </c>
      <c r="S13">
        <v>19.399999999999999</v>
      </c>
      <c r="T13">
        <v>7.4</v>
      </c>
      <c r="U13">
        <v>107.44</v>
      </c>
    </row>
    <row r="14" spans="1:21" x14ac:dyDescent="0.25">
      <c r="D14" s="3">
        <v>4</v>
      </c>
      <c r="E14" s="3">
        <f t="shared" si="0"/>
        <v>18</v>
      </c>
      <c r="I14" s="43">
        <v>46268.405231481483</v>
      </c>
      <c r="J14" t="s">
        <v>74</v>
      </c>
      <c r="K14" t="s">
        <v>89</v>
      </c>
      <c r="L14" t="s">
        <v>73</v>
      </c>
      <c r="M14">
        <v>2</v>
      </c>
      <c r="N14">
        <v>1</v>
      </c>
      <c r="O14">
        <v>1</v>
      </c>
      <c r="P14" t="s">
        <v>88</v>
      </c>
      <c r="Q14">
        <v>0</v>
      </c>
      <c r="R14">
        <v>0</v>
      </c>
      <c r="S14">
        <v>19.399999999999999</v>
      </c>
      <c r="T14">
        <v>7.87</v>
      </c>
      <c r="U14">
        <v>106.69</v>
      </c>
    </row>
    <row r="15" spans="1:21" x14ac:dyDescent="0.25">
      <c r="D15" s="3">
        <v>5</v>
      </c>
      <c r="E15" s="3">
        <f t="shared" si="0"/>
        <v>20.5</v>
      </c>
      <c r="I15" s="43">
        <v>46268.405497685184</v>
      </c>
      <c r="J15" t="s">
        <v>75</v>
      </c>
      <c r="K15" t="s">
        <v>89</v>
      </c>
      <c r="L15" t="s">
        <v>73</v>
      </c>
      <c r="M15">
        <v>3</v>
      </c>
      <c r="N15">
        <v>1</v>
      </c>
      <c r="O15">
        <v>1</v>
      </c>
      <c r="P15" t="s">
        <v>88</v>
      </c>
      <c r="Q15">
        <v>0</v>
      </c>
      <c r="R15">
        <v>0</v>
      </c>
      <c r="S15">
        <v>18.3</v>
      </c>
      <c r="T15">
        <v>6.31</v>
      </c>
      <c r="U15">
        <v>108.89</v>
      </c>
    </row>
    <row r="16" spans="1:21" x14ac:dyDescent="0.25">
      <c r="D16" s="3">
        <v>6</v>
      </c>
      <c r="E16" s="3">
        <f t="shared" si="0"/>
        <v>18.3</v>
      </c>
      <c r="I16" s="43">
        <v>46268.405763888892</v>
      </c>
      <c r="J16" t="s">
        <v>76</v>
      </c>
      <c r="K16" t="s">
        <v>89</v>
      </c>
      <c r="L16" t="s">
        <v>73</v>
      </c>
      <c r="M16">
        <v>4</v>
      </c>
      <c r="N16">
        <v>1</v>
      </c>
      <c r="O16">
        <v>1</v>
      </c>
      <c r="P16" t="s">
        <v>88</v>
      </c>
      <c r="Q16">
        <v>0</v>
      </c>
      <c r="R16">
        <v>0</v>
      </c>
      <c r="S16">
        <v>18</v>
      </c>
      <c r="T16">
        <v>7.79</v>
      </c>
      <c r="U16">
        <v>108.2</v>
      </c>
    </row>
    <row r="17" spans="4:21" x14ac:dyDescent="0.25">
      <c r="D17" s="3">
        <v>7</v>
      </c>
      <c r="E17" s="3">
        <f t="shared" si="0"/>
        <v>17.899999999999999</v>
      </c>
      <c r="I17" s="43">
        <v>46268.406006944446</v>
      </c>
      <c r="J17" s="44" t="s">
        <v>77</v>
      </c>
      <c r="K17" t="s">
        <v>89</v>
      </c>
      <c r="L17" t="s">
        <v>73</v>
      </c>
      <c r="M17">
        <v>5</v>
      </c>
      <c r="N17">
        <v>1</v>
      </c>
      <c r="O17">
        <v>1</v>
      </c>
      <c r="P17" t="s">
        <v>88</v>
      </c>
      <c r="Q17">
        <v>0</v>
      </c>
      <c r="R17">
        <v>0</v>
      </c>
      <c r="S17">
        <v>20.5</v>
      </c>
      <c r="T17">
        <v>8.0299999999999994</v>
      </c>
      <c r="U17">
        <v>105.82</v>
      </c>
    </row>
    <row r="18" spans="4:21" x14ac:dyDescent="0.25">
      <c r="D18" s="3">
        <v>8</v>
      </c>
      <c r="E18" s="3">
        <f t="shared" si="0"/>
        <v>17.899999999999999</v>
      </c>
      <c r="I18" s="43">
        <v>46268.406226851854</v>
      </c>
      <c r="J18" t="s">
        <v>78</v>
      </c>
      <c r="K18" t="s">
        <v>89</v>
      </c>
      <c r="L18" t="s">
        <v>73</v>
      </c>
      <c r="M18">
        <v>6</v>
      </c>
      <c r="N18">
        <v>1</v>
      </c>
      <c r="O18">
        <v>1</v>
      </c>
      <c r="P18" t="s">
        <v>88</v>
      </c>
      <c r="Q18">
        <v>0</v>
      </c>
      <c r="R18">
        <v>0</v>
      </c>
      <c r="S18">
        <v>18.3</v>
      </c>
      <c r="T18">
        <v>7.75</v>
      </c>
      <c r="U18">
        <v>107.67</v>
      </c>
    </row>
    <row r="19" spans="4:21" x14ac:dyDescent="0.25">
      <c r="D19" s="3">
        <v>9</v>
      </c>
      <c r="E19" s="3">
        <f t="shared" si="0"/>
        <v>18.8</v>
      </c>
      <c r="I19" s="43">
        <v>46268.406493055554</v>
      </c>
      <c r="J19" t="s">
        <v>79</v>
      </c>
      <c r="K19" t="s">
        <v>89</v>
      </c>
      <c r="L19" t="s">
        <v>73</v>
      </c>
      <c r="M19">
        <v>7</v>
      </c>
      <c r="N19">
        <v>1</v>
      </c>
      <c r="O19">
        <v>1</v>
      </c>
      <c r="P19" t="s">
        <v>88</v>
      </c>
      <c r="Q19">
        <v>0</v>
      </c>
      <c r="R19">
        <v>0</v>
      </c>
      <c r="S19">
        <v>17.899999999999999</v>
      </c>
      <c r="T19">
        <v>7.33</v>
      </c>
      <c r="U19">
        <v>107.37</v>
      </c>
    </row>
    <row r="20" spans="4:21" x14ac:dyDescent="0.25">
      <c r="D20" s="3">
        <v>10</v>
      </c>
      <c r="E20" s="3">
        <f t="shared" si="0"/>
        <v>19.5</v>
      </c>
      <c r="I20" s="43">
        <v>46268.406689814816</v>
      </c>
      <c r="J20" t="s">
        <v>80</v>
      </c>
      <c r="K20" t="s">
        <v>89</v>
      </c>
      <c r="L20" t="s">
        <v>73</v>
      </c>
      <c r="M20">
        <v>8</v>
      </c>
      <c r="N20">
        <v>1</v>
      </c>
      <c r="O20">
        <v>1</v>
      </c>
      <c r="P20" t="s">
        <v>88</v>
      </c>
      <c r="Q20">
        <v>0</v>
      </c>
      <c r="R20">
        <v>0</v>
      </c>
      <c r="S20">
        <v>17.899999999999999</v>
      </c>
      <c r="T20">
        <v>7.04</v>
      </c>
      <c r="U20">
        <v>106.94</v>
      </c>
    </row>
    <row r="21" spans="4:21" ht="15" customHeight="1" x14ac:dyDescent="0.25">
      <c r="I21" s="43">
        <v>46268.406863425924</v>
      </c>
      <c r="J21" t="s">
        <v>81</v>
      </c>
      <c r="K21" t="s">
        <v>89</v>
      </c>
      <c r="L21" t="s">
        <v>73</v>
      </c>
      <c r="M21">
        <v>9</v>
      </c>
      <c r="N21">
        <v>1</v>
      </c>
      <c r="O21">
        <v>1</v>
      </c>
      <c r="P21" t="s">
        <v>88</v>
      </c>
      <c r="Q21">
        <v>0</v>
      </c>
      <c r="R21">
        <v>0</v>
      </c>
      <c r="S21">
        <v>18.8</v>
      </c>
      <c r="T21">
        <v>6.79</v>
      </c>
      <c r="U21">
        <v>108.63</v>
      </c>
    </row>
    <row r="22" spans="4:21" x14ac:dyDescent="0.25">
      <c r="I22" s="43">
        <v>46268.407083333332</v>
      </c>
      <c r="J22" t="s">
        <v>82</v>
      </c>
      <c r="K22" t="s">
        <v>89</v>
      </c>
      <c r="L22" t="s">
        <v>73</v>
      </c>
      <c r="M22">
        <v>10</v>
      </c>
      <c r="N22">
        <v>1</v>
      </c>
      <c r="O22">
        <v>1</v>
      </c>
      <c r="P22" t="s">
        <v>88</v>
      </c>
      <c r="Q22">
        <v>0</v>
      </c>
      <c r="R22">
        <v>0</v>
      </c>
      <c r="S22">
        <v>19.5</v>
      </c>
      <c r="T22">
        <v>7.88</v>
      </c>
      <c r="U22">
        <v>106.94</v>
      </c>
    </row>
    <row r="23" spans="4:21" ht="30" x14ac:dyDescent="0.25">
      <c r="D23" s="3" t="s">
        <v>5</v>
      </c>
      <c r="E23" s="4" t="s">
        <v>83</v>
      </c>
      <c r="I23" s="43"/>
    </row>
    <row r="24" spans="4:21" x14ac:dyDescent="0.25">
      <c r="D24" s="3">
        <v>1</v>
      </c>
      <c r="E24" s="3">
        <f>T13</f>
        <v>7.4</v>
      </c>
      <c r="I24" s="43"/>
    </row>
    <row r="25" spans="4:21" x14ac:dyDescent="0.25">
      <c r="D25" s="3">
        <v>2</v>
      </c>
      <c r="E25" s="3">
        <f>T14</f>
        <v>7.87</v>
      </c>
      <c r="I25" s="43"/>
    </row>
    <row r="26" spans="4:21" x14ac:dyDescent="0.25">
      <c r="D26" s="3">
        <v>3</v>
      </c>
      <c r="E26" s="3">
        <f>T15</f>
        <v>6.31</v>
      </c>
      <c r="I26" s="43"/>
    </row>
    <row r="27" spans="4:21" x14ac:dyDescent="0.25">
      <c r="D27" s="3">
        <v>4</v>
      </c>
      <c r="E27" s="3">
        <f>T16</f>
        <v>7.79</v>
      </c>
      <c r="I27" s="43"/>
    </row>
    <row r="28" spans="4:21" x14ac:dyDescent="0.25">
      <c r="D28" s="3">
        <v>5</v>
      </c>
      <c r="E28" s="3">
        <f>T17</f>
        <v>8.0299999999999994</v>
      </c>
      <c r="I28" s="43"/>
    </row>
    <row r="29" spans="4:21" x14ac:dyDescent="0.25">
      <c r="D29" s="3">
        <v>6</v>
      </c>
      <c r="E29" s="3">
        <f>T18</f>
        <v>7.75</v>
      </c>
      <c r="I29" s="43"/>
    </row>
    <row r="30" spans="4:21" x14ac:dyDescent="0.25">
      <c r="D30" s="3">
        <v>7</v>
      </c>
      <c r="E30" s="3">
        <f>T19</f>
        <v>7.33</v>
      </c>
      <c r="I30" s="43"/>
    </row>
    <row r="31" spans="4:21" x14ac:dyDescent="0.25">
      <c r="D31" s="3">
        <v>8</v>
      </c>
      <c r="E31" s="3">
        <f>T20</f>
        <v>7.04</v>
      </c>
      <c r="I31" s="43"/>
    </row>
    <row r="32" spans="4:21" x14ac:dyDescent="0.25">
      <c r="D32" s="3">
        <v>9</v>
      </c>
      <c r="E32" s="3">
        <f>T21</f>
        <v>6.79</v>
      </c>
      <c r="I32" s="43"/>
    </row>
    <row r="33" spans="4:10" x14ac:dyDescent="0.25">
      <c r="D33" s="3">
        <v>10</v>
      </c>
      <c r="E33" s="3">
        <f>T22</f>
        <v>7.88</v>
      </c>
      <c r="I33" s="43"/>
      <c r="J33" s="44"/>
    </row>
    <row r="34" spans="4:10" x14ac:dyDescent="0.25">
      <c r="I34" s="43"/>
    </row>
    <row r="35" spans="4:10" ht="30" x14ac:dyDescent="0.25">
      <c r="D35" s="3" t="s">
        <v>5</v>
      </c>
      <c r="E35" s="4" t="s">
        <v>84</v>
      </c>
      <c r="I35" s="43"/>
    </row>
    <row r="36" spans="4:10" x14ac:dyDescent="0.25">
      <c r="D36" s="3">
        <v>1</v>
      </c>
      <c r="E36" s="3">
        <f>U13</f>
        <v>107.44</v>
      </c>
      <c r="I36" s="43"/>
    </row>
    <row r="37" spans="4:10" x14ac:dyDescent="0.25">
      <c r="D37" s="3">
        <v>2</v>
      </c>
      <c r="E37" s="3">
        <f>U14</f>
        <v>106.69</v>
      </c>
      <c r="I37" s="43"/>
    </row>
    <row r="38" spans="4:10" x14ac:dyDescent="0.25">
      <c r="D38" s="3">
        <v>3</v>
      </c>
      <c r="E38" s="3">
        <f>U15</f>
        <v>108.89</v>
      </c>
      <c r="I38" s="43"/>
    </row>
    <row r="39" spans="4:10" x14ac:dyDescent="0.25">
      <c r="D39" s="3">
        <v>4</v>
      </c>
      <c r="E39" s="3">
        <f>U16</f>
        <v>108.2</v>
      </c>
      <c r="I39" s="43"/>
    </row>
    <row r="40" spans="4:10" x14ac:dyDescent="0.25">
      <c r="D40" s="3">
        <v>5</v>
      </c>
      <c r="E40" s="3">
        <f>U17</f>
        <v>105.82</v>
      </c>
      <c r="I40" s="43"/>
    </row>
    <row r="41" spans="4:10" x14ac:dyDescent="0.25">
      <c r="D41" s="3">
        <v>6</v>
      </c>
      <c r="E41" s="3">
        <f>U18</f>
        <v>107.67</v>
      </c>
      <c r="I41" s="43"/>
    </row>
    <row r="42" spans="4:10" x14ac:dyDescent="0.25">
      <c r="D42" s="3">
        <v>7</v>
      </c>
      <c r="E42" s="3">
        <f>U19</f>
        <v>107.37</v>
      </c>
      <c r="I42" s="43"/>
    </row>
    <row r="43" spans="4:10" x14ac:dyDescent="0.25">
      <c r="D43" s="3">
        <v>8</v>
      </c>
      <c r="E43" s="3">
        <f>U20</f>
        <v>106.94</v>
      </c>
      <c r="I43" s="43"/>
    </row>
    <row r="44" spans="4:10" x14ac:dyDescent="0.25">
      <c r="D44" s="3">
        <v>9</v>
      </c>
      <c r="E44" s="3">
        <f>U21</f>
        <v>108.63</v>
      </c>
      <c r="I44" s="43"/>
    </row>
    <row r="45" spans="4:10" x14ac:dyDescent="0.25">
      <c r="D45" s="3">
        <v>10</v>
      </c>
      <c r="E45" s="3">
        <f>U22</f>
        <v>106.94</v>
      </c>
      <c r="I45" s="43"/>
    </row>
    <row r="46" spans="4:10" x14ac:dyDescent="0.25">
      <c r="I46" s="43"/>
    </row>
    <row r="47" spans="4:10" x14ac:dyDescent="0.25">
      <c r="I47" s="43"/>
    </row>
    <row r="48" spans="4:10" x14ac:dyDescent="0.25">
      <c r="I48" s="43"/>
    </row>
    <row r="49" spans="9:9" x14ac:dyDescent="0.25">
      <c r="I49" s="43"/>
    </row>
    <row r="50" spans="9:9" x14ac:dyDescent="0.25">
      <c r="I50" s="43"/>
    </row>
    <row r="51" spans="9:9" x14ac:dyDescent="0.25">
      <c r="I51" s="43"/>
    </row>
    <row r="52" spans="9:9" x14ac:dyDescent="0.25">
      <c r="I52" s="43"/>
    </row>
    <row r="53" spans="9:9" x14ac:dyDescent="0.25">
      <c r="I53" s="43"/>
    </row>
    <row r="54" spans="9:9" x14ac:dyDescent="0.25">
      <c r="I54" s="43"/>
    </row>
    <row r="55" spans="9:9" x14ac:dyDescent="0.25">
      <c r="I55" s="43"/>
    </row>
    <row r="56" spans="9:9" x14ac:dyDescent="0.25">
      <c r="I56" s="43"/>
    </row>
    <row r="57" spans="9:9" x14ac:dyDescent="0.25">
      <c r="I57" s="43"/>
    </row>
    <row r="58" spans="9:9" x14ac:dyDescent="0.25">
      <c r="I58" s="43"/>
    </row>
    <row r="59" spans="9:9" x14ac:dyDescent="0.25">
      <c r="I59" s="43"/>
    </row>
    <row r="60" spans="9:9" x14ac:dyDescent="0.25">
      <c r="I60" s="43"/>
    </row>
    <row r="61" spans="9:9" x14ac:dyDescent="0.25">
      <c r="I61" s="43"/>
    </row>
    <row r="62" spans="9:9" x14ac:dyDescent="0.25">
      <c r="I62" s="43"/>
    </row>
    <row r="63" spans="9:9" x14ac:dyDescent="0.25">
      <c r="I63" s="43"/>
    </row>
    <row r="64" spans="9:9" x14ac:dyDescent="0.25">
      <c r="I64" s="43"/>
    </row>
    <row r="65" spans="9:10" x14ac:dyDescent="0.25">
      <c r="I65" s="43"/>
    </row>
    <row r="66" spans="9:10" x14ac:dyDescent="0.25">
      <c r="I66" s="43"/>
    </row>
    <row r="67" spans="9:10" x14ac:dyDescent="0.25">
      <c r="I67" s="43"/>
      <c r="J67" s="44"/>
    </row>
    <row r="68" spans="9:10" x14ac:dyDescent="0.25">
      <c r="I68" s="43"/>
    </row>
    <row r="69" spans="9:10" x14ac:dyDescent="0.25">
      <c r="I69" s="43"/>
    </row>
    <row r="70" spans="9:10" x14ac:dyDescent="0.25">
      <c r="I70" s="43"/>
    </row>
    <row r="71" spans="9:10" x14ac:dyDescent="0.25">
      <c r="I71" s="43"/>
    </row>
    <row r="72" spans="9:10" x14ac:dyDescent="0.25">
      <c r="I72" s="43"/>
    </row>
    <row r="73" spans="9:10" x14ac:dyDescent="0.25">
      <c r="I73" s="43"/>
    </row>
    <row r="74" spans="9:10" x14ac:dyDescent="0.25">
      <c r="I74" s="43"/>
    </row>
    <row r="75" spans="9:10" x14ac:dyDescent="0.25">
      <c r="I75" s="43"/>
    </row>
    <row r="76" spans="9:10" x14ac:dyDescent="0.25">
      <c r="I76" s="43"/>
    </row>
    <row r="77" spans="9:10" x14ac:dyDescent="0.25">
      <c r="I77" s="43"/>
    </row>
    <row r="78" spans="9:10" x14ac:dyDescent="0.25">
      <c r="I78" s="43"/>
    </row>
    <row r="79" spans="9:10" x14ac:dyDescent="0.25">
      <c r="I79" s="43"/>
    </row>
    <row r="80" spans="9:10" x14ac:dyDescent="0.25">
      <c r="I80" s="43"/>
    </row>
    <row r="81" spans="9:9" x14ac:dyDescent="0.25">
      <c r="I81" s="43"/>
    </row>
    <row r="82" spans="9:9" x14ac:dyDescent="0.25">
      <c r="I82" s="43"/>
    </row>
    <row r="83" spans="9:9" x14ac:dyDescent="0.25">
      <c r="I83" s="43"/>
    </row>
    <row r="84" spans="9:9" x14ac:dyDescent="0.25">
      <c r="I84" s="43"/>
    </row>
    <row r="85" spans="9:9" x14ac:dyDescent="0.25">
      <c r="I85" s="43"/>
    </row>
    <row r="86" spans="9:9" x14ac:dyDescent="0.25">
      <c r="I86" s="43"/>
    </row>
    <row r="87" spans="9:9" x14ac:dyDescent="0.25">
      <c r="I87" s="43"/>
    </row>
    <row r="88" spans="9:9" x14ac:dyDescent="0.25">
      <c r="I88" s="43"/>
    </row>
    <row r="89" spans="9:9" x14ac:dyDescent="0.25">
      <c r="I89" s="43"/>
    </row>
    <row r="90" spans="9:9" x14ac:dyDescent="0.25">
      <c r="I90" s="43"/>
    </row>
    <row r="91" spans="9:9" x14ac:dyDescent="0.25">
      <c r="I91" s="43"/>
    </row>
    <row r="92" spans="9:9" x14ac:dyDescent="0.25">
      <c r="I92" s="43"/>
    </row>
    <row r="93" spans="9:9" x14ac:dyDescent="0.25">
      <c r="I93" s="43"/>
    </row>
    <row r="94" spans="9:9" x14ac:dyDescent="0.25">
      <c r="I94" s="43"/>
    </row>
    <row r="95" spans="9:9" x14ac:dyDescent="0.25">
      <c r="I95" s="43"/>
    </row>
    <row r="96" spans="9:9" x14ac:dyDescent="0.25">
      <c r="I96" s="43"/>
    </row>
    <row r="97" spans="9:10" x14ac:dyDescent="0.25">
      <c r="I97" s="43"/>
    </row>
    <row r="98" spans="9:10" x14ac:dyDescent="0.25">
      <c r="I98" s="43"/>
    </row>
    <row r="99" spans="9:10" x14ac:dyDescent="0.25">
      <c r="I99" s="43"/>
    </row>
    <row r="100" spans="9:10" x14ac:dyDescent="0.25">
      <c r="I100" s="43"/>
    </row>
    <row r="101" spans="9:10" x14ac:dyDescent="0.25">
      <c r="I101" s="43"/>
    </row>
    <row r="102" spans="9:10" x14ac:dyDescent="0.25">
      <c r="I102" s="43"/>
    </row>
    <row r="103" spans="9:10" x14ac:dyDescent="0.25">
      <c r="I103" s="43"/>
    </row>
    <row r="104" spans="9:10" x14ac:dyDescent="0.25">
      <c r="I104" s="43"/>
    </row>
    <row r="105" spans="9:10" x14ac:dyDescent="0.25">
      <c r="I105" s="43"/>
    </row>
    <row r="106" spans="9:10" x14ac:dyDescent="0.25">
      <c r="I106" s="43"/>
      <c r="J106" s="44"/>
    </row>
    <row r="107" spans="9:10" x14ac:dyDescent="0.25">
      <c r="I107" s="43"/>
    </row>
    <row r="108" spans="9:10" x14ac:dyDescent="0.25">
      <c r="I108" s="43"/>
    </row>
    <row r="109" spans="9:10" x14ac:dyDescent="0.25">
      <c r="I109" s="43"/>
    </row>
    <row r="110" spans="9:10" x14ac:dyDescent="0.25">
      <c r="I110" s="43"/>
    </row>
    <row r="111" spans="9:10" x14ac:dyDescent="0.25">
      <c r="I111" s="43"/>
    </row>
    <row r="112" spans="9:10" x14ac:dyDescent="0.25">
      <c r="I112" s="43"/>
    </row>
    <row r="113" spans="9:9" x14ac:dyDescent="0.25">
      <c r="I113" s="43"/>
    </row>
    <row r="114" spans="9:9" x14ac:dyDescent="0.25">
      <c r="I114" s="43"/>
    </row>
    <row r="115" spans="9:9" x14ac:dyDescent="0.25">
      <c r="I115" s="43"/>
    </row>
    <row r="116" spans="9:9" x14ac:dyDescent="0.25">
      <c r="I116" s="43"/>
    </row>
    <row r="117" spans="9:9" x14ac:dyDescent="0.25">
      <c r="I117" s="43"/>
    </row>
    <row r="118" spans="9:9" x14ac:dyDescent="0.25">
      <c r="I118" s="43"/>
    </row>
    <row r="119" spans="9:9" x14ac:dyDescent="0.25">
      <c r="I119" s="43"/>
    </row>
    <row r="120" spans="9:9" x14ac:dyDescent="0.25">
      <c r="I120" s="43"/>
    </row>
    <row r="121" spans="9:9" x14ac:dyDescent="0.25">
      <c r="I121" s="43"/>
    </row>
    <row r="122" spans="9:9" x14ac:dyDescent="0.25">
      <c r="I122" s="43"/>
    </row>
    <row r="123" spans="9:9" x14ac:dyDescent="0.25">
      <c r="I123" s="43"/>
    </row>
    <row r="124" spans="9:9" x14ac:dyDescent="0.25">
      <c r="I124" s="43"/>
    </row>
    <row r="125" spans="9:9" x14ac:dyDescent="0.25">
      <c r="I125" s="43"/>
    </row>
    <row r="126" spans="9:9" x14ac:dyDescent="0.25">
      <c r="I126" s="43"/>
    </row>
    <row r="127" spans="9:9" x14ac:dyDescent="0.25">
      <c r="I127" s="43"/>
    </row>
    <row r="128" spans="9:9" x14ac:dyDescent="0.25">
      <c r="I128" s="43"/>
    </row>
    <row r="129" spans="9:10" x14ac:dyDescent="0.25">
      <c r="I129" s="43"/>
    </row>
    <row r="130" spans="9:10" x14ac:dyDescent="0.25">
      <c r="I130" s="43"/>
    </row>
    <row r="131" spans="9:10" x14ac:dyDescent="0.25">
      <c r="I131" s="43"/>
      <c r="J131" s="44"/>
    </row>
    <row r="132" spans="9:10" x14ac:dyDescent="0.25">
      <c r="I132" s="43"/>
    </row>
    <row r="133" spans="9:10" x14ac:dyDescent="0.25">
      <c r="I133" s="43"/>
    </row>
  </sheetData>
  <mergeCells count="3">
    <mergeCell ref="E2:F2"/>
    <mergeCell ref="J2:K2"/>
    <mergeCell ref="F10:H1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7F134-01F4-49C5-A398-BFA544E7CE29}">
  <sheetPr>
    <pageSetUpPr fitToPage="1"/>
  </sheetPr>
  <dimension ref="A2:V46"/>
  <sheetViews>
    <sheetView showGridLines="0" workbookViewId="0">
      <selection activeCell="P33" sqref="P33"/>
    </sheetView>
  </sheetViews>
  <sheetFormatPr defaultRowHeight="15" x14ac:dyDescent="0.25"/>
  <cols>
    <col min="1" max="1" width="8.85546875" style="8"/>
    <col min="2" max="2" width="13.28515625" customWidth="1"/>
    <col min="3" max="3" width="17.5703125" customWidth="1"/>
    <col min="4" max="5" width="16" customWidth="1"/>
    <col min="6" max="6" width="14.42578125" customWidth="1"/>
    <col min="7" max="8" width="14.5703125" customWidth="1"/>
    <col min="17" max="17" width="11.42578125" customWidth="1"/>
    <col min="18" max="18" width="13.5703125" customWidth="1"/>
    <col min="19" max="19" width="18.7109375" customWidth="1"/>
    <col min="20" max="20" width="18.85546875" customWidth="1"/>
  </cols>
  <sheetData>
    <row r="2" spans="1:22" ht="35.25" customHeight="1" x14ac:dyDescent="0.25">
      <c r="A2" s="7" t="s">
        <v>2</v>
      </c>
      <c r="B2" s="61" t="s">
        <v>3</v>
      </c>
      <c r="C2" s="61"/>
      <c r="D2" s="61"/>
      <c r="E2" s="61"/>
      <c r="F2" s="61"/>
      <c r="G2" s="61"/>
      <c r="H2" s="61"/>
      <c r="I2" s="61"/>
      <c r="J2" s="61"/>
      <c r="K2" s="61"/>
      <c r="L2" s="61"/>
      <c r="M2" s="15"/>
    </row>
    <row r="3" spans="1:22" ht="31.5" customHeight="1" x14ac:dyDescent="0.25">
      <c r="A3" s="26">
        <v>1</v>
      </c>
      <c r="B3" s="62" t="s">
        <v>53</v>
      </c>
      <c r="C3" s="62"/>
      <c r="D3" s="62"/>
      <c r="E3" s="62"/>
      <c r="F3" s="62"/>
      <c r="G3" s="62"/>
      <c r="H3" s="62"/>
      <c r="I3" s="62"/>
      <c r="J3" s="62"/>
      <c r="K3" s="62"/>
      <c r="L3" s="62"/>
      <c r="M3" s="39"/>
    </row>
    <row r="4" spans="1:22" ht="17.45" customHeight="1" x14ac:dyDescent="0.25">
      <c r="A4" s="26">
        <v>2</v>
      </c>
      <c r="B4" s="63" t="s">
        <v>8</v>
      </c>
      <c r="C4" s="64"/>
      <c r="D4" s="64"/>
      <c r="E4" s="64"/>
      <c r="F4" s="64"/>
      <c r="G4" s="64"/>
      <c r="H4" s="64"/>
      <c r="I4" s="64"/>
      <c r="J4" s="64"/>
      <c r="K4" s="64"/>
      <c r="L4" s="65"/>
      <c r="M4" s="39"/>
    </row>
    <row r="5" spans="1:22" x14ac:dyDescent="0.25">
      <c r="A5" s="26">
        <v>3</v>
      </c>
      <c r="B5" s="62" t="s">
        <v>54</v>
      </c>
      <c r="C5" s="62"/>
      <c r="D5" s="62"/>
      <c r="E5" s="62"/>
      <c r="F5" s="62"/>
      <c r="G5" s="62"/>
      <c r="H5" s="62"/>
      <c r="I5" s="62"/>
      <c r="J5" s="62"/>
      <c r="K5" s="62"/>
      <c r="L5" s="62"/>
      <c r="M5" s="39"/>
    </row>
    <row r="6" spans="1:22" x14ac:dyDescent="0.25">
      <c r="A6" s="26">
        <v>4</v>
      </c>
      <c r="B6" s="58" t="s">
        <v>57</v>
      </c>
      <c r="C6" s="59"/>
      <c r="D6" s="59"/>
      <c r="E6" s="59"/>
      <c r="F6" s="59"/>
      <c r="G6" s="59"/>
      <c r="H6" s="59"/>
      <c r="I6" s="59"/>
      <c r="J6" s="59"/>
      <c r="K6" s="59"/>
      <c r="L6" s="60"/>
      <c r="M6" s="40"/>
    </row>
    <row r="7" spans="1:22" ht="45" customHeight="1" x14ac:dyDescent="0.25">
      <c r="A7" s="26">
        <v>5</v>
      </c>
      <c r="B7" s="58" t="s">
        <v>58</v>
      </c>
      <c r="C7" s="59"/>
      <c r="D7" s="59"/>
      <c r="E7" s="59"/>
      <c r="F7" s="59"/>
      <c r="G7" s="59"/>
      <c r="H7" s="59"/>
      <c r="I7" s="59"/>
      <c r="J7" s="59"/>
      <c r="K7" s="59"/>
      <c r="L7" s="60"/>
      <c r="M7" s="40"/>
    </row>
    <row r="8" spans="1:22" ht="28.9" customHeight="1" x14ac:dyDescent="0.25">
      <c r="A8" s="26">
        <v>6</v>
      </c>
      <c r="B8" s="63" t="s">
        <v>59</v>
      </c>
      <c r="C8" s="64"/>
      <c r="D8" s="64"/>
      <c r="E8" s="64"/>
      <c r="F8" s="64"/>
      <c r="G8" s="64"/>
      <c r="H8" s="64"/>
      <c r="I8" s="64"/>
      <c r="J8" s="64"/>
      <c r="K8" s="64"/>
      <c r="L8" s="65"/>
      <c r="M8" s="39"/>
    </row>
    <row r="9" spans="1:22" ht="16.149999999999999" customHeight="1" x14ac:dyDescent="0.25">
      <c r="A9" s="26">
        <v>7</v>
      </c>
      <c r="B9" s="63" t="s">
        <v>55</v>
      </c>
      <c r="C9" s="64"/>
      <c r="D9" s="64"/>
      <c r="E9" s="64"/>
      <c r="F9" s="64"/>
      <c r="G9" s="64"/>
      <c r="H9" s="64"/>
      <c r="I9" s="64"/>
      <c r="J9" s="64"/>
      <c r="K9" s="64"/>
      <c r="L9" s="65"/>
      <c r="M9" s="39"/>
    </row>
    <row r="10" spans="1:22" ht="28.15" customHeight="1" x14ac:dyDescent="0.25">
      <c r="A10" s="26">
        <v>8</v>
      </c>
      <c r="B10" s="62" t="s">
        <v>9</v>
      </c>
      <c r="C10" s="62"/>
      <c r="D10" s="62"/>
      <c r="E10" s="62"/>
      <c r="F10" s="62"/>
      <c r="G10" s="62"/>
      <c r="H10" s="62"/>
      <c r="I10" s="62"/>
      <c r="J10" s="62"/>
      <c r="K10" s="62"/>
      <c r="L10" s="62"/>
      <c r="M10" s="39"/>
    </row>
    <row r="11" spans="1:22" x14ac:dyDescent="0.25">
      <c r="A11" s="26">
        <v>9</v>
      </c>
      <c r="B11" s="62" t="s">
        <v>11</v>
      </c>
      <c r="C11" s="62"/>
      <c r="D11" s="62"/>
      <c r="E11" s="62"/>
      <c r="F11" s="62"/>
      <c r="G11" s="62"/>
      <c r="H11" s="62"/>
      <c r="I11" s="62"/>
      <c r="J11" s="62"/>
      <c r="K11" s="62"/>
      <c r="L11" s="62"/>
      <c r="M11" s="39"/>
    </row>
    <row r="12" spans="1:22" x14ac:dyDescent="0.25">
      <c r="A12" s="26">
        <v>10</v>
      </c>
      <c r="B12" s="63" t="s">
        <v>12</v>
      </c>
      <c r="C12" s="64"/>
      <c r="D12" s="64"/>
      <c r="E12" s="64"/>
      <c r="F12" s="64"/>
      <c r="G12" s="64"/>
      <c r="H12" s="64"/>
      <c r="I12" s="64"/>
      <c r="J12" s="64"/>
      <c r="K12" s="64"/>
      <c r="L12" s="65"/>
      <c r="M12" s="39"/>
    </row>
    <row r="13" spans="1:22" ht="28.9" customHeight="1" x14ac:dyDescent="0.25">
      <c r="A13" s="26">
        <v>11</v>
      </c>
      <c r="B13" s="63" t="s">
        <v>13</v>
      </c>
      <c r="C13" s="64"/>
      <c r="D13" s="64"/>
      <c r="E13" s="64"/>
      <c r="F13" s="64"/>
      <c r="G13" s="64"/>
      <c r="H13" s="64"/>
      <c r="I13" s="64"/>
      <c r="J13" s="64"/>
      <c r="K13" s="64"/>
      <c r="L13" s="65"/>
      <c r="M13" s="39"/>
      <c r="O13" s="68" t="s">
        <v>0</v>
      </c>
      <c r="P13" s="69"/>
      <c r="S13" s="15" t="s">
        <v>1</v>
      </c>
      <c r="V13" s="16" t="s">
        <v>10</v>
      </c>
    </row>
    <row r="14" spans="1:22" ht="15.6" customHeight="1" x14ac:dyDescent="0.25">
      <c r="A14" s="95">
        <v>12</v>
      </c>
      <c r="B14" s="70" t="s">
        <v>97</v>
      </c>
      <c r="C14" s="71"/>
      <c r="D14" s="71"/>
      <c r="E14" s="71"/>
      <c r="F14" s="71"/>
      <c r="G14" s="71"/>
      <c r="H14" s="71"/>
      <c r="I14" s="71"/>
      <c r="J14" s="71"/>
      <c r="K14" s="71"/>
      <c r="L14" s="72"/>
      <c r="M14" s="39"/>
    </row>
    <row r="15" spans="1:22" ht="18.75" customHeight="1" x14ac:dyDescent="0.25">
      <c r="A15" s="96"/>
      <c r="B15" s="73"/>
      <c r="C15" s="74"/>
      <c r="D15" s="74"/>
      <c r="E15" s="74"/>
      <c r="F15" s="74"/>
      <c r="G15" s="74"/>
      <c r="H15" s="74"/>
      <c r="I15" s="74"/>
      <c r="J15" s="74"/>
      <c r="K15" s="74"/>
      <c r="L15" s="75"/>
      <c r="M15" s="39"/>
    </row>
    <row r="16" spans="1:22" ht="32.25" customHeight="1" x14ac:dyDescent="0.25">
      <c r="A16" s="26">
        <v>13</v>
      </c>
      <c r="B16" s="63" t="s">
        <v>98</v>
      </c>
      <c r="C16" s="64"/>
      <c r="D16" s="64"/>
      <c r="E16" s="64"/>
      <c r="F16" s="64"/>
      <c r="G16" s="64"/>
      <c r="H16" s="64"/>
      <c r="I16" s="64"/>
      <c r="J16" s="64"/>
      <c r="K16" s="64"/>
      <c r="L16" s="65"/>
      <c r="M16" s="39"/>
    </row>
    <row r="17" spans="1:22" ht="22.15" customHeight="1" x14ac:dyDescent="0.25">
      <c r="A17" s="26">
        <v>14</v>
      </c>
      <c r="B17" s="62" t="s">
        <v>99</v>
      </c>
      <c r="C17" s="62"/>
      <c r="D17" s="62"/>
      <c r="E17" s="62"/>
      <c r="F17" s="62"/>
      <c r="G17" s="62"/>
      <c r="H17" s="62"/>
      <c r="I17" s="62"/>
      <c r="J17" s="62"/>
      <c r="K17" s="62"/>
      <c r="L17" s="62"/>
      <c r="M17" s="39"/>
    </row>
    <row r="18" spans="1:22" ht="31.9" customHeight="1" x14ac:dyDescent="0.25">
      <c r="A18" s="49"/>
      <c r="B18" s="39"/>
      <c r="C18" s="39"/>
      <c r="D18" s="76" t="s">
        <v>56</v>
      </c>
      <c r="E18" s="76"/>
      <c r="F18" s="76"/>
      <c r="G18" s="39"/>
      <c r="H18" s="39"/>
      <c r="I18" s="39"/>
      <c r="J18" s="39"/>
      <c r="K18" s="39"/>
      <c r="L18" s="39"/>
      <c r="M18" s="39"/>
    </row>
    <row r="19" spans="1:22" ht="31.9" customHeight="1" x14ac:dyDescent="0.25">
      <c r="A19" s="49"/>
      <c r="B19" s="39"/>
      <c r="C19" s="50"/>
      <c r="D19" s="50"/>
      <c r="E19" s="50"/>
      <c r="F19" s="50"/>
      <c r="G19" s="50"/>
      <c r="H19" s="39"/>
      <c r="I19" s="39"/>
      <c r="J19" s="39"/>
      <c r="K19" s="39"/>
      <c r="L19" s="39"/>
      <c r="M19" s="39"/>
    </row>
    <row r="20" spans="1:22" ht="15.6" customHeight="1" x14ac:dyDescent="0.25">
      <c r="A20" s="49"/>
      <c r="B20" s="9"/>
      <c r="C20" s="50"/>
      <c r="D20" s="50"/>
      <c r="E20" s="50"/>
      <c r="F20" s="50"/>
      <c r="G20" s="50"/>
      <c r="H20" s="37"/>
      <c r="I20" s="10"/>
      <c r="J20" s="10"/>
      <c r="K20" s="10"/>
      <c r="L20" s="10"/>
      <c r="M20" s="39"/>
    </row>
    <row r="21" spans="1:22" x14ac:dyDescent="0.25">
      <c r="B21" s="8"/>
      <c r="M21" s="39"/>
    </row>
    <row r="22" spans="1:22" ht="45.75" thickBot="1" x14ac:dyDescent="0.3">
      <c r="B22" s="21" t="s">
        <v>14</v>
      </c>
      <c r="C22" s="21" t="s">
        <v>15</v>
      </c>
      <c r="D22" s="21" t="s">
        <v>16</v>
      </c>
      <c r="E22" s="21" t="s">
        <v>39</v>
      </c>
      <c r="F22" s="22" t="s">
        <v>17</v>
      </c>
      <c r="G22" s="22" t="s">
        <v>18</v>
      </c>
      <c r="H22" s="22" t="s">
        <v>40</v>
      </c>
      <c r="I22" s="22" t="s">
        <v>19</v>
      </c>
      <c r="J22" s="21" t="s">
        <v>14</v>
      </c>
      <c r="K22" s="22" t="s">
        <v>41</v>
      </c>
      <c r="L22" s="22" t="s">
        <v>71</v>
      </c>
    </row>
    <row r="23" spans="1:22" ht="15.6" customHeight="1" x14ac:dyDescent="0.25">
      <c r="B23" s="11">
        <v>1</v>
      </c>
      <c r="C23" s="38"/>
      <c r="D23" s="38"/>
      <c r="E23" s="14">
        <f>D23-C23</f>
        <v>0</v>
      </c>
      <c r="F23" s="38"/>
      <c r="G23" s="38"/>
      <c r="H23" s="14">
        <f>G23-C23</f>
        <v>0</v>
      </c>
      <c r="I23" s="23" t="e">
        <f>(H23/E23)*100</f>
        <v>#DIV/0!</v>
      </c>
      <c r="J23" s="11">
        <v>1</v>
      </c>
      <c r="K23" s="41"/>
      <c r="L23" s="41"/>
      <c r="O23" s="55" t="s">
        <v>20</v>
      </c>
      <c r="P23" s="55"/>
      <c r="S23" s="8" t="s">
        <v>21</v>
      </c>
      <c r="T23" s="8"/>
      <c r="V23" s="8" t="s">
        <v>22</v>
      </c>
    </row>
    <row r="24" spans="1:22" ht="13.15" customHeight="1" x14ac:dyDescent="0.25">
      <c r="B24" s="5">
        <v>2</v>
      </c>
      <c r="C24" s="38"/>
      <c r="D24" s="38"/>
      <c r="E24" s="14">
        <f t="shared" ref="E24:E32" si="0">D24-C24</f>
        <v>0</v>
      </c>
      <c r="F24" s="38"/>
      <c r="G24" s="38"/>
      <c r="H24" s="14">
        <f t="shared" ref="H24:H32" si="1">G24-C24</f>
        <v>0</v>
      </c>
      <c r="I24" s="23" t="e">
        <f t="shared" ref="I24:I32" si="2">(H24/E24)*100</f>
        <v>#DIV/0!</v>
      </c>
      <c r="J24" s="5">
        <v>2</v>
      </c>
      <c r="K24" s="3"/>
      <c r="L24" s="3"/>
    </row>
    <row r="25" spans="1:22" x14ac:dyDescent="0.25">
      <c r="B25" s="5">
        <v>3</v>
      </c>
      <c r="C25" s="38"/>
      <c r="D25" s="38"/>
      <c r="E25" s="14">
        <f t="shared" si="0"/>
        <v>0</v>
      </c>
      <c r="F25" s="38"/>
      <c r="G25" s="38"/>
      <c r="H25" s="14">
        <f t="shared" si="1"/>
        <v>0</v>
      </c>
      <c r="I25" s="23" t="e">
        <f t="shared" si="2"/>
        <v>#DIV/0!</v>
      </c>
      <c r="J25" s="5">
        <v>3</v>
      </c>
      <c r="K25" s="3"/>
      <c r="L25" s="3"/>
      <c r="N25" s="68"/>
      <c r="O25" s="69"/>
      <c r="R25" s="15"/>
      <c r="U25" s="16"/>
      <c r="V25" s="16"/>
    </row>
    <row r="26" spans="1:22" x14ac:dyDescent="0.25">
      <c r="B26" s="5">
        <v>4</v>
      </c>
      <c r="C26" s="38"/>
      <c r="D26" s="38"/>
      <c r="E26" s="14">
        <f t="shared" si="0"/>
        <v>0</v>
      </c>
      <c r="F26" s="38"/>
      <c r="G26" s="38"/>
      <c r="H26" s="14">
        <f t="shared" si="1"/>
        <v>0</v>
      </c>
      <c r="I26" s="23" t="e">
        <f t="shared" si="2"/>
        <v>#DIV/0!</v>
      </c>
      <c r="J26" s="5">
        <v>4</v>
      </c>
      <c r="K26" s="3"/>
      <c r="L26" s="3"/>
    </row>
    <row r="27" spans="1:22" x14ac:dyDescent="0.25">
      <c r="B27" s="5">
        <v>5</v>
      </c>
      <c r="C27" s="38"/>
      <c r="D27" s="38"/>
      <c r="E27" s="14">
        <f t="shared" si="0"/>
        <v>0</v>
      </c>
      <c r="F27" s="38"/>
      <c r="G27" s="38"/>
      <c r="H27" s="14">
        <f t="shared" si="1"/>
        <v>0</v>
      </c>
      <c r="I27" s="23" t="e">
        <f t="shared" si="2"/>
        <v>#DIV/0!</v>
      </c>
      <c r="J27" s="5">
        <v>5</v>
      </c>
      <c r="K27" s="3"/>
      <c r="L27" s="3"/>
    </row>
    <row r="28" spans="1:22" x14ac:dyDescent="0.25">
      <c r="B28" s="5">
        <v>6</v>
      </c>
      <c r="C28" s="38"/>
      <c r="D28" s="38"/>
      <c r="E28" s="14">
        <f t="shared" si="0"/>
        <v>0</v>
      </c>
      <c r="F28" s="38"/>
      <c r="G28" s="38"/>
      <c r="H28" s="14">
        <f t="shared" si="1"/>
        <v>0</v>
      </c>
      <c r="I28" s="23" t="e">
        <f t="shared" si="2"/>
        <v>#DIV/0!</v>
      </c>
      <c r="J28" s="5">
        <v>6</v>
      </c>
      <c r="K28" s="3"/>
      <c r="L28" s="3"/>
    </row>
    <row r="29" spans="1:22" x14ac:dyDescent="0.25">
      <c r="B29" s="5">
        <v>7</v>
      </c>
      <c r="C29" s="38"/>
      <c r="D29" s="38"/>
      <c r="E29" s="14">
        <f t="shared" si="0"/>
        <v>0</v>
      </c>
      <c r="F29" s="38"/>
      <c r="G29" s="38"/>
      <c r="H29" s="14">
        <f t="shared" si="1"/>
        <v>0</v>
      </c>
      <c r="I29" s="23" t="e">
        <f t="shared" si="2"/>
        <v>#DIV/0!</v>
      </c>
      <c r="J29" s="5">
        <v>7</v>
      </c>
      <c r="K29" s="3"/>
      <c r="L29" s="3"/>
    </row>
    <row r="30" spans="1:22" x14ac:dyDescent="0.25">
      <c r="B30" s="5">
        <v>8</v>
      </c>
      <c r="C30" s="38"/>
      <c r="D30" s="38"/>
      <c r="E30" s="14">
        <f t="shared" si="0"/>
        <v>0</v>
      </c>
      <c r="F30" s="38"/>
      <c r="G30" s="38"/>
      <c r="H30" s="14">
        <f t="shared" si="1"/>
        <v>0</v>
      </c>
      <c r="I30" s="23" t="e">
        <f t="shared" si="2"/>
        <v>#DIV/0!</v>
      </c>
      <c r="J30" s="5">
        <v>8</v>
      </c>
      <c r="K30" s="3"/>
      <c r="L30" s="3"/>
    </row>
    <row r="31" spans="1:22" x14ac:dyDescent="0.25">
      <c r="B31" s="5">
        <v>9</v>
      </c>
      <c r="C31" s="38"/>
      <c r="D31" s="38"/>
      <c r="E31" s="51">
        <f t="shared" si="0"/>
        <v>0</v>
      </c>
      <c r="F31" s="38"/>
      <c r="G31" s="38"/>
      <c r="H31" s="51">
        <f t="shared" si="1"/>
        <v>0</v>
      </c>
      <c r="I31" s="24" t="e">
        <f t="shared" si="2"/>
        <v>#DIV/0!</v>
      </c>
      <c r="J31" s="5">
        <v>9</v>
      </c>
      <c r="K31" s="3"/>
      <c r="L31" s="3"/>
    </row>
    <row r="32" spans="1:22" x14ac:dyDescent="0.25">
      <c r="B32" s="5">
        <v>10</v>
      </c>
      <c r="C32" s="38"/>
      <c r="D32" s="38"/>
      <c r="E32" s="51">
        <f t="shared" si="0"/>
        <v>0</v>
      </c>
      <c r="F32" s="38"/>
      <c r="G32" s="38"/>
      <c r="H32" s="51">
        <f t="shared" si="1"/>
        <v>0</v>
      </c>
      <c r="I32" s="24" t="e">
        <f t="shared" si="2"/>
        <v>#DIV/0!</v>
      </c>
      <c r="J32" s="5">
        <v>10</v>
      </c>
      <c r="K32" s="3"/>
      <c r="L32" s="3"/>
    </row>
    <row r="33" spans="2:20" x14ac:dyDescent="0.25">
      <c r="B33" s="8"/>
      <c r="C33" s="48"/>
      <c r="D33" s="48"/>
      <c r="E33" s="6"/>
      <c r="F33" s="48"/>
      <c r="G33" s="48"/>
      <c r="H33" s="6"/>
      <c r="I33" s="25"/>
      <c r="J33" s="66"/>
      <c r="K33" s="8"/>
      <c r="M33" s="66"/>
    </row>
    <row r="34" spans="2:20" x14ac:dyDescent="0.25">
      <c r="B34" s="8"/>
      <c r="C34" s="48"/>
      <c r="D34" s="48"/>
      <c r="E34" s="6"/>
      <c r="F34" s="48"/>
      <c r="G34" s="48"/>
      <c r="H34" s="6"/>
      <c r="I34" s="25"/>
      <c r="J34" s="67"/>
      <c r="K34" s="8"/>
      <c r="M34" s="67"/>
    </row>
    <row r="35" spans="2:20" x14ac:dyDescent="0.25">
      <c r="B35" s="8"/>
      <c r="C35" s="48"/>
      <c r="D35" s="48"/>
      <c r="E35" s="6"/>
      <c r="F35" s="48"/>
      <c r="G35" s="48"/>
      <c r="H35" s="6"/>
      <c r="I35" s="25"/>
      <c r="J35" s="66"/>
      <c r="K35" s="8"/>
      <c r="M35" s="66"/>
    </row>
    <row r="36" spans="2:20" x14ac:dyDescent="0.25">
      <c r="B36" s="8"/>
      <c r="C36" s="48"/>
      <c r="D36" s="48"/>
      <c r="E36" s="6"/>
      <c r="F36" s="48"/>
      <c r="G36" s="48"/>
      <c r="H36" s="6"/>
      <c r="I36" s="25"/>
      <c r="J36" s="67"/>
      <c r="K36" s="8"/>
      <c r="M36" s="67"/>
    </row>
    <row r="37" spans="2:20" x14ac:dyDescent="0.25">
      <c r="B37" s="8"/>
      <c r="C37" s="48"/>
      <c r="D37" s="48"/>
      <c r="E37" s="6"/>
      <c r="F37" s="48"/>
      <c r="G37" s="48"/>
      <c r="H37" s="6"/>
      <c r="I37" s="25"/>
      <c r="J37" s="66"/>
      <c r="K37" s="8"/>
      <c r="M37" s="66"/>
    </row>
    <row r="38" spans="2:20" x14ac:dyDescent="0.25">
      <c r="B38" s="8"/>
      <c r="C38" s="48"/>
      <c r="D38" s="48"/>
      <c r="E38" s="6"/>
      <c r="F38" s="48"/>
      <c r="G38" s="48"/>
      <c r="H38" s="6"/>
      <c r="I38" s="25"/>
      <c r="J38" s="67"/>
      <c r="K38" s="8"/>
      <c r="M38" s="67"/>
    </row>
    <row r="39" spans="2:20" x14ac:dyDescent="0.25">
      <c r="B39" s="8"/>
      <c r="C39" s="48"/>
      <c r="D39" s="48"/>
      <c r="E39" s="6"/>
      <c r="F39" s="48"/>
      <c r="G39" s="48"/>
      <c r="H39" s="6"/>
      <c r="I39" s="25"/>
      <c r="J39" s="66"/>
      <c r="K39" s="8"/>
      <c r="M39" s="66"/>
    </row>
    <row r="40" spans="2:20" x14ac:dyDescent="0.25">
      <c r="B40" s="8"/>
      <c r="C40" s="48"/>
      <c r="D40" s="48"/>
      <c r="E40" s="6"/>
      <c r="F40" s="48"/>
      <c r="G40" s="48"/>
      <c r="H40" s="6"/>
      <c r="I40" s="25"/>
      <c r="J40" s="67"/>
      <c r="K40" s="8"/>
      <c r="M40" s="67"/>
    </row>
    <row r="41" spans="2:20" x14ac:dyDescent="0.25">
      <c r="B41" s="8"/>
      <c r="C41" s="48"/>
      <c r="D41" s="48"/>
      <c r="E41" s="6"/>
      <c r="F41" s="48"/>
      <c r="G41" s="48"/>
      <c r="H41" s="6"/>
      <c r="I41" s="25"/>
      <c r="J41" s="66"/>
      <c r="K41" s="8"/>
      <c r="M41" s="66"/>
    </row>
    <row r="42" spans="2:20" x14ac:dyDescent="0.25">
      <c r="B42" s="8"/>
      <c r="C42" s="48"/>
      <c r="D42" s="48"/>
      <c r="E42" s="6"/>
      <c r="F42" s="48"/>
      <c r="G42" s="48"/>
      <c r="H42" s="6"/>
      <c r="I42" s="25"/>
      <c r="J42" s="67"/>
      <c r="K42" s="8"/>
      <c r="M42" s="67"/>
    </row>
    <row r="43" spans="2:20" x14ac:dyDescent="0.25">
      <c r="B43" s="8"/>
      <c r="C43" s="6"/>
      <c r="D43" s="6"/>
      <c r="E43" s="6"/>
      <c r="F43" s="6"/>
      <c r="G43" s="48"/>
      <c r="H43" s="6"/>
      <c r="I43" s="25"/>
      <c r="J43" s="66"/>
    </row>
    <row r="44" spans="2:20" x14ac:dyDescent="0.25">
      <c r="B44" s="8"/>
      <c r="C44" s="6"/>
      <c r="D44" s="6"/>
      <c r="E44" s="6"/>
      <c r="F44" s="6"/>
      <c r="G44" s="48"/>
      <c r="H44" s="6"/>
      <c r="I44" s="25"/>
      <c r="J44" s="67"/>
    </row>
    <row r="45" spans="2:20" x14ac:dyDescent="0.25">
      <c r="B45" s="8"/>
      <c r="C45" s="6"/>
      <c r="D45" s="6"/>
      <c r="E45" s="6"/>
      <c r="F45" s="6"/>
      <c r="G45" s="48"/>
      <c r="H45" s="6"/>
      <c r="I45" s="25"/>
      <c r="J45" s="66"/>
      <c r="O45" s="55"/>
      <c r="P45" s="55"/>
      <c r="S45" s="55"/>
      <c r="T45" s="55"/>
    </row>
    <row r="46" spans="2:20" x14ac:dyDescent="0.25">
      <c r="B46" s="8"/>
      <c r="C46" s="6"/>
      <c r="D46" s="6"/>
      <c r="E46" s="6"/>
      <c r="F46" s="6"/>
      <c r="G46" s="6"/>
      <c r="H46" s="6"/>
      <c r="I46" s="25"/>
      <c r="J46" s="67"/>
    </row>
  </sheetData>
  <mergeCells count="34">
    <mergeCell ref="M33:M34"/>
    <mergeCell ref="M35:M36"/>
    <mergeCell ref="J43:J44"/>
    <mergeCell ref="J45:J46"/>
    <mergeCell ref="O45:P45"/>
    <mergeCell ref="S45:T45"/>
    <mergeCell ref="J33:J34"/>
    <mergeCell ref="J35:J36"/>
    <mergeCell ref="J37:J38"/>
    <mergeCell ref="J39:J40"/>
    <mergeCell ref="J41:J42"/>
    <mergeCell ref="M37:M38"/>
    <mergeCell ref="M39:M40"/>
    <mergeCell ref="M41:M42"/>
    <mergeCell ref="O13:P13"/>
    <mergeCell ref="N25:O25"/>
    <mergeCell ref="B12:L12"/>
    <mergeCell ref="B13:L13"/>
    <mergeCell ref="B14:L15"/>
    <mergeCell ref="B16:L16"/>
    <mergeCell ref="B17:L17"/>
    <mergeCell ref="D18:F18"/>
    <mergeCell ref="O23:P23"/>
    <mergeCell ref="B7:L7"/>
    <mergeCell ref="B2:L2"/>
    <mergeCell ref="B3:L3"/>
    <mergeCell ref="B4:L4"/>
    <mergeCell ref="B5:L5"/>
    <mergeCell ref="B6:L6"/>
    <mergeCell ref="B9:L9"/>
    <mergeCell ref="B10:L10"/>
    <mergeCell ref="B11:L11"/>
    <mergeCell ref="B8:L8"/>
    <mergeCell ref="A14:A15"/>
  </mergeCells>
  <pageMargins left="0.7" right="0.7" top="0.75" bottom="0.75" header="0.3" footer="0.3"/>
  <pageSetup scale="4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E058C-2209-4879-8D2B-5B98DA708EC9}">
  <sheetPr>
    <pageSetUpPr fitToPage="1"/>
  </sheetPr>
  <dimension ref="A1:T41"/>
  <sheetViews>
    <sheetView showGridLines="0" workbookViewId="0">
      <selection activeCell="H42" sqref="H42"/>
    </sheetView>
  </sheetViews>
  <sheetFormatPr defaultRowHeight="15" x14ac:dyDescent="0.25"/>
  <cols>
    <col min="2" max="2" width="10.5703125" customWidth="1"/>
    <col min="3" max="4" width="10.28515625" customWidth="1"/>
    <col min="5" max="5" width="5.5703125" customWidth="1"/>
    <col min="6" max="6" width="17.28515625" bestFit="1" customWidth="1"/>
    <col min="7" max="7" width="10" customWidth="1"/>
    <col min="8" max="8" width="11" customWidth="1"/>
    <col min="9" max="9" width="9.5703125" customWidth="1"/>
    <col min="10" max="10" width="11.7109375" bestFit="1" customWidth="1"/>
    <col min="12" max="12" width="12.85546875" bestFit="1" customWidth="1"/>
    <col min="16" max="16" width="18.5703125" customWidth="1"/>
    <col min="17" max="17" width="10.42578125" customWidth="1"/>
    <col min="18" max="18" width="9.85546875" bestFit="1" customWidth="1"/>
  </cols>
  <sheetData>
    <row r="1" spans="1:20" ht="14.45" customHeight="1" x14ac:dyDescent="0.25">
      <c r="A1" s="77" t="s">
        <v>33</v>
      </c>
      <c r="B1" s="77"/>
      <c r="C1" s="77"/>
      <c r="D1" s="77"/>
      <c r="E1" s="77"/>
      <c r="F1" s="77"/>
      <c r="G1" s="77"/>
      <c r="H1" s="77"/>
      <c r="I1" s="77"/>
      <c r="J1" s="77"/>
      <c r="K1" s="77"/>
      <c r="L1" s="77"/>
    </row>
    <row r="2" spans="1:20" ht="14.45" customHeight="1" x14ac:dyDescent="0.25">
      <c r="A2" s="77"/>
      <c r="B2" s="77"/>
      <c r="C2" s="77"/>
      <c r="D2" s="77"/>
      <c r="E2" s="77"/>
      <c r="F2" s="77"/>
      <c r="G2" s="77"/>
      <c r="H2" s="77"/>
      <c r="I2" s="77"/>
      <c r="J2" s="77"/>
      <c r="K2" s="77"/>
      <c r="L2" s="77"/>
    </row>
    <row r="3" spans="1:20" ht="14.45" customHeight="1" x14ac:dyDescent="0.25"/>
    <row r="4" spans="1:20" ht="45" x14ac:dyDescent="0.25">
      <c r="A4" s="12" t="s">
        <v>14</v>
      </c>
      <c r="B4" s="20" t="s">
        <v>23</v>
      </c>
      <c r="C4" s="20" t="s">
        <v>24</v>
      </c>
      <c r="D4" s="29" t="s">
        <v>25</v>
      </c>
      <c r="F4" s="3"/>
      <c r="G4" s="26" t="s">
        <v>26</v>
      </c>
      <c r="H4" s="26" t="s">
        <v>27</v>
      </c>
      <c r="I4" s="7" t="s">
        <v>28</v>
      </c>
      <c r="J4" s="7" t="s">
        <v>46</v>
      </c>
      <c r="K4" s="15"/>
    </row>
    <row r="5" spans="1:20" ht="14.45" customHeight="1" x14ac:dyDescent="0.25">
      <c r="A5" s="18">
        <v>1</v>
      </c>
      <c r="B5" s="24">
        <f>Directions!E11</f>
        <v>19.399999999999999</v>
      </c>
      <c r="C5" s="24" t="e">
        <f>'Analytical Dry Matter &amp; Brix'!I23</f>
        <v>#DIV/0!</v>
      </c>
      <c r="D5" s="24" t="e">
        <f>B5+$I$5</f>
        <v>#DIV/0!</v>
      </c>
      <c r="F5" s="5" t="s">
        <v>44</v>
      </c>
      <c r="G5" s="27">
        <f>AVERAGE(B5:B14)</f>
        <v>18.8</v>
      </c>
      <c r="H5" s="27" t="e">
        <f>AVERAGE(C5:C14)</f>
        <v>#DIV/0!</v>
      </c>
      <c r="I5" s="28" t="e">
        <f>H5-G5</f>
        <v>#DIV/0!</v>
      </c>
      <c r="J5" s="3" t="e">
        <f>RSQ(C5:C14,D5:D14)</f>
        <v>#DIV/0!</v>
      </c>
    </row>
    <row r="6" spans="1:20" ht="14.45" customHeight="1" x14ac:dyDescent="0.25">
      <c r="A6" s="18">
        <v>2</v>
      </c>
      <c r="B6" s="24">
        <f>Directions!E12</f>
        <v>19.399999999999999</v>
      </c>
      <c r="C6" s="24" t="e">
        <f>'Analytical Dry Matter &amp; Brix'!I24</f>
        <v>#DIV/0!</v>
      </c>
      <c r="D6" s="24" t="e">
        <f t="shared" ref="D6:D14" si="0">B6+$I$5</f>
        <v>#DIV/0!</v>
      </c>
      <c r="F6" s="5" t="s">
        <v>45</v>
      </c>
      <c r="G6" s="27">
        <f>AVERAGE(B17:B26)</f>
        <v>7.4189999999999996</v>
      </c>
      <c r="H6" s="27">
        <f>AVERAGE(C17:C26)</f>
        <v>0</v>
      </c>
      <c r="I6" s="28">
        <f>H6-G6</f>
        <v>-7.4189999999999996</v>
      </c>
      <c r="J6" s="3" t="e">
        <f>RSQ(C17:C26,D17:D26)</f>
        <v>#DIV/0!</v>
      </c>
    </row>
    <row r="7" spans="1:20" ht="14.45" customHeight="1" x14ac:dyDescent="0.25">
      <c r="A7" s="18">
        <v>3</v>
      </c>
      <c r="B7" s="24">
        <f>Directions!E13</f>
        <v>18.3</v>
      </c>
      <c r="C7" s="24" t="e">
        <f>'Analytical Dry Matter &amp; Brix'!I25</f>
        <v>#DIV/0!</v>
      </c>
      <c r="D7" s="24" t="e">
        <f t="shared" si="0"/>
        <v>#DIV/0!</v>
      </c>
      <c r="F7" s="5" t="s">
        <v>91</v>
      </c>
      <c r="G7" s="27">
        <f>AVERAGE(B29:B38)</f>
        <v>107.45899999999999</v>
      </c>
      <c r="H7" s="27">
        <f>AVERAGE(C29:C38)</f>
        <v>0</v>
      </c>
      <c r="I7" s="28">
        <f>H7-G7</f>
        <v>-107.45899999999999</v>
      </c>
      <c r="J7" s="3" t="e">
        <f>RSQ(D29:D38,C29:C38)</f>
        <v>#DIV/0!</v>
      </c>
    </row>
    <row r="8" spans="1:20" ht="14.25" customHeight="1" x14ac:dyDescent="0.25">
      <c r="A8" s="18">
        <v>4</v>
      </c>
      <c r="B8" s="24">
        <f>Directions!E14</f>
        <v>18</v>
      </c>
      <c r="C8" s="24" t="e">
        <f>'Analytical Dry Matter &amp; Brix'!I26</f>
        <v>#DIV/0!</v>
      </c>
      <c r="D8" s="24" t="e">
        <f t="shared" si="0"/>
        <v>#DIV/0!</v>
      </c>
    </row>
    <row r="9" spans="1:20" ht="15.75" customHeight="1" x14ac:dyDescent="0.25">
      <c r="A9" s="18">
        <v>5</v>
      </c>
      <c r="B9" s="24">
        <f>Directions!E15</f>
        <v>20.5</v>
      </c>
      <c r="C9" s="24" t="e">
        <f>'Analytical Dry Matter &amp; Brix'!I27</f>
        <v>#DIV/0!</v>
      </c>
      <c r="D9" s="24" t="e">
        <f t="shared" si="0"/>
        <v>#DIV/0!</v>
      </c>
      <c r="F9" s="5" t="s">
        <v>29</v>
      </c>
      <c r="G9" s="79" t="s">
        <v>30</v>
      </c>
      <c r="H9" s="80"/>
      <c r="I9" s="80"/>
      <c r="J9" s="80"/>
      <c r="K9" s="80"/>
      <c r="L9" s="80"/>
      <c r="M9" s="80"/>
      <c r="N9" s="80"/>
      <c r="O9" s="80"/>
      <c r="P9" s="81"/>
    </row>
    <row r="10" spans="1:20" ht="14.45" customHeight="1" x14ac:dyDescent="0.25">
      <c r="A10" s="18">
        <v>6</v>
      </c>
      <c r="B10" s="24">
        <f>Directions!E16</f>
        <v>18.3</v>
      </c>
      <c r="C10" s="24" t="e">
        <f>'Analytical Dry Matter &amp; Brix'!I28</f>
        <v>#DIV/0!</v>
      </c>
      <c r="D10" s="24" t="e">
        <f t="shared" si="0"/>
        <v>#DIV/0!</v>
      </c>
      <c r="F10" s="19">
        <v>1</v>
      </c>
      <c r="G10" s="3" t="s">
        <v>31</v>
      </c>
      <c r="H10" s="4"/>
      <c r="I10" s="4"/>
      <c r="J10" s="4"/>
      <c r="K10" s="4"/>
      <c r="L10" s="4"/>
      <c r="M10" s="4"/>
      <c r="N10" s="4"/>
      <c r="O10" s="4"/>
      <c r="P10" s="4"/>
      <c r="R10" s="3" t="s">
        <v>42</v>
      </c>
      <c r="S10" s="3" t="s">
        <v>41</v>
      </c>
      <c r="T10" s="3" t="s">
        <v>71</v>
      </c>
    </row>
    <row r="11" spans="1:20" ht="14.45" customHeight="1" x14ac:dyDescent="0.25">
      <c r="A11" s="18">
        <v>7</v>
      </c>
      <c r="B11" s="24">
        <f>Directions!E17</f>
        <v>17.899999999999999</v>
      </c>
      <c r="C11" s="24" t="e">
        <f>'Analytical Dry Matter &amp; Brix'!I29</f>
        <v>#DIV/0!</v>
      </c>
      <c r="D11" s="24" t="e">
        <f t="shared" si="0"/>
        <v>#DIV/0!</v>
      </c>
      <c r="F11" s="19">
        <v>3</v>
      </c>
      <c r="G11" s="52" t="s">
        <v>95</v>
      </c>
      <c r="H11" s="53"/>
      <c r="I11" s="53"/>
      <c r="J11" s="53"/>
      <c r="K11" s="53"/>
      <c r="L11" s="53"/>
      <c r="M11" s="53"/>
      <c r="N11" s="53"/>
      <c r="O11" s="53"/>
      <c r="P11" s="54"/>
      <c r="Q11" s="42" t="s">
        <v>32</v>
      </c>
      <c r="R11" s="5" t="e" cm="1">
        <f t="array" ref="R11">SQRT(SUMSQ(C5:C14-D5:D14)/COUNTA(C5:C14))</f>
        <v>#DIV/0!</v>
      </c>
      <c r="S11" s="5" cm="1">
        <f t="array" ref="S11">SQRT(SUMSQ(C17:C26-D17:D26)/COUNTA(C17:C26))</f>
        <v>0.53046112015867852</v>
      </c>
      <c r="T11" s="5" cm="1">
        <f t="array" ref="T11">SQRT(SUMSQ(C29:C38-D29:D38)/COUNTA(C29:C38))</f>
        <v>0.88528469996945203</v>
      </c>
    </row>
    <row r="12" spans="1:20" ht="14.45" customHeight="1" x14ac:dyDescent="0.25">
      <c r="A12" s="18">
        <v>8</v>
      </c>
      <c r="B12" s="24">
        <f>Directions!E18</f>
        <v>17.899999999999999</v>
      </c>
      <c r="C12" s="24" t="e">
        <f>'Analytical Dry Matter &amp; Brix'!I30</f>
        <v>#DIV/0!</v>
      </c>
      <c r="D12" s="24" t="e">
        <f t="shared" si="0"/>
        <v>#DIV/0!</v>
      </c>
      <c r="F12" s="87">
        <v>4</v>
      </c>
      <c r="G12" s="92" t="s">
        <v>94</v>
      </c>
      <c r="H12" s="93"/>
      <c r="I12" s="93"/>
      <c r="J12" s="93"/>
      <c r="K12" s="93"/>
      <c r="L12" s="93"/>
      <c r="M12" s="93"/>
      <c r="N12" s="93"/>
      <c r="O12" s="93"/>
      <c r="P12" s="94"/>
    </row>
    <row r="13" spans="1:20" ht="14.45" customHeight="1" x14ac:dyDescent="0.25">
      <c r="A13" s="18">
        <v>9</v>
      </c>
      <c r="B13" s="24">
        <f>Directions!E19</f>
        <v>18.8</v>
      </c>
      <c r="C13" s="24" t="e">
        <f>'Analytical Dry Matter &amp; Brix'!I31</f>
        <v>#DIV/0!</v>
      </c>
      <c r="D13" s="24" t="e">
        <f t="shared" si="0"/>
        <v>#DIV/0!</v>
      </c>
      <c r="F13" s="88"/>
      <c r="G13" s="89"/>
      <c r="H13" s="89"/>
      <c r="I13" s="89"/>
      <c r="J13" s="89"/>
      <c r="K13" s="89"/>
      <c r="L13" s="89"/>
      <c r="M13" s="89"/>
      <c r="N13" s="89"/>
      <c r="O13" s="89"/>
      <c r="P13" s="89"/>
    </row>
    <row r="14" spans="1:20" ht="14.45" customHeight="1" x14ac:dyDescent="0.25">
      <c r="A14" s="18">
        <v>10</v>
      </c>
      <c r="B14" s="24">
        <f>Directions!E20</f>
        <v>19.5</v>
      </c>
      <c r="C14" s="24" t="e">
        <f>'Analytical Dry Matter &amp; Brix'!I32</f>
        <v>#DIV/0!</v>
      </c>
      <c r="D14" s="24" t="e">
        <f t="shared" si="0"/>
        <v>#DIV/0!</v>
      </c>
      <c r="F14" s="90"/>
      <c r="G14" s="91"/>
      <c r="H14" s="91"/>
      <c r="I14" s="91"/>
      <c r="J14" s="91"/>
      <c r="K14" s="91"/>
      <c r="L14" s="91"/>
      <c r="M14" s="91"/>
      <c r="N14" s="91"/>
      <c r="O14" s="91"/>
      <c r="P14" s="91"/>
    </row>
    <row r="15" spans="1:20" ht="14.25" customHeight="1" x14ac:dyDescent="0.25">
      <c r="A15" s="36"/>
      <c r="B15" s="25"/>
      <c r="C15" s="25"/>
      <c r="D15" s="25"/>
      <c r="F15" s="90"/>
      <c r="G15" s="91"/>
      <c r="H15" s="91"/>
      <c r="I15" s="91"/>
      <c r="J15" s="91"/>
      <c r="K15" s="91"/>
      <c r="L15" s="91"/>
      <c r="M15" s="91"/>
      <c r="N15" s="91"/>
      <c r="O15" s="91"/>
      <c r="P15" s="91"/>
    </row>
    <row r="16" spans="1:20" ht="27.6" customHeight="1" x14ac:dyDescent="0.25">
      <c r="A16" s="12" t="s">
        <v>14</v>
      </c>
      <c r="B16" s="20" t="s">
        <v>90</v>
      </c>
      <c r="C16" s="20" t="s">
        <v>43</v>
      </c>
      <c r="D16" s="29" t="s">
        <v>25</v>
      </c>
      <c r="F16" s="45"/>
      <c r="G16" s="39"/>
      <c r="H16" s="39"/>
      <c r="I16" s="39"/>
      <c r="J16" s="39"/>
      <c r="K16" s="39"/>
      <c r="L16" s="39"/>
      <c r="M16" s="39"/>
      <c r="N16" s="39"/>
      <c r="O16" s="39"/>
      <c r="P16" s="39"/>
    </row>
    <row r="17" spans="1:16" ht="14.25" customHeight="1" x14ac:dyDescent="0.25">
      <c r="A17" s="18">
        <v>1</v>
      </c>
      <c r="B17" s="24">
        <f>Directions!E24</f>
        <v>7.4</v>
      </c>
      <c r="C17" s="24">
        <f>'Analytical Dry Matter &amp; Brix'!K23</f>
        <v>0</v>
      </c>
      <c r="D17" s="24">
        <f>B17+$I$6</f>
        <v>-1.899999999999924E-2</v>
      </c>
      <c r="F17" s="45"/>
      <c r="G17" s="39"/>
      <c r="H17" s="39"/>
      <c r="I17" s="39"/>
      <c r="J17" s="39"/>
      <c r="K17" s="39"/>
      <c r="L17" s="39"/>
      <c r="M17" s="39"/>
      <c r="N17" s="39"/>
      <c r="O17" s="39"/>
      <c r="P17" s="39"/>
    </row>
    <row r="18" spans="1:16" ht="14.25" customHeight="1" x14ac:dyDescent="0.25">
      <c r="A18" s="18">
        <v>2</v>
      </c>
      <c r="B18" s="24">
        <f>Directions!E25</f>
        <v>7.87</v>
      </c>
      <c r="C18" s="24">
        <f>'Analytical Dry Matter &amp; Brix'!K24</f>
        <v>0</v>
      </c>
      <c r="D18" s="24">
        <f t="shared" ref="D18:D26" si="1">B18+$I$6</f>
        <v>0.45100000000000051</v>
      </c>
      <c r="F18" s="45"/>
      <c r="G18" s="39"/>
      <c r="H18" s="39"/>
      <c r="I18" s="39"/>
      <c r="J18" s="39"/>
      <c r="K18" s="39"/>
      <c r="L18" s="39"/>
      <c r="M18" s="39"/>
      <c r="N18" s="39"/>
      <c r="O18" s="39"/>
      <c r="P18" s="39"/>
    </row>
    <row r="19" spans="1:16" ht="14.25" customHeight="1" x14ac:dyDescent="0.25">
      <c r="A19" s="18">
        <v>3</v>
      </c>
      <c r="B19" s="24">
        <f>Directions!E26</f>
        <v>6.31</v>
      </c>
      <c r="C19" s="24">
        <f>'Analytical Dry Matter &amp; Brix'!K25</f>
        <v>0</v>
      </c>
      <c r="D19" s="24">
        <f t="shared" si="1"/>
        <v>-1.109</v>
      </c>
      <c r="F19" s="45"/>
      <c r="G19" s="39"/>
      <c r="H19" s="39"/>
      <c r="I19" s="39"/>
      <c r="J19" s="39"/>
      <c r="K19" s="39"/>
      <c r="L19" s="39"/>
      <c r="M19" s="39"/>
      <c r="N19" s="39"/>
      <c r="O19" s="39"/>
      <c r="P19" s="39"/>
    </row>
    <row r="20" spans="1:16" ht="14.25" customHeight="1" x14ac:dyDescent="0.25">
      <c r="A20" s="18">
        <v>4</v>
      </c>
      <c r="B20" s="24">
        <f>Directions!E27</f>
        <v>7.79</v>
      </c>
      <c r="C20" s="24">
        <f>'Analytical Dry Matter &amp; Brix'!K26</f>
        <v>0</v>
      </c>
      <c r="D20" s="24">
        <f t="shared" si="1"/>
        <v>0.37100000000000044</v>
      </c>
      <c r="F20" s="45"/>
      <c r="G20" s="39"/>
      <c r="H20" s="39"/>
      <c r="I20" s="39"/>
      <c r="J20" s="39"/>
      <c r="K20" s="39"/>
      <c r="L20" s="39"/>
      <c r="M20" s="39"/>
      <c r="N20" s="39"/>
      <c r="O20" s="39"/>
      <c r="P20" s="39"/>
    </row>
    <row r="21" spans="1:16" ht="14.25" customHeight="1" x14ac:dyDescent="0.25">
      <c r="A21" s="18">
        <v>5</v>
      </c>
      <c r="B21" s="24">
        <f>Directions!E28</f>
        <v>8.0299999999999994</v>
      </c>
      <c r="C21" s="24">
        <f>'Analytical Dry Matter &amp; Brix'!K27</f>
        <v>0</v>
      </c>
      <c r="D21" s="24">
        <f t="shared" si="1"/>
        <v>0.61099999999999977</v>
      </c>
      <c r="F21" s="45"/>
      <c r="G21" s="39"/>
      <c r="H21" s="39"/>
      <c r="I21" s="39"/>
      <c r="J21" s="39"/>
      <c r="K21" s="39"/>
      <c r="L21" s="39"/>
      <c r="M21" s="39"/>
      <c r="N21" s="39"/>
      <c r="O21" s="39"/>
      <c r="P21" s="39"/>
    </row>
    <row r="22" spans="1:16" ht="14.25" customHeight="1" x14ac:dyDescent="0.25">
      <c r="A22" s="18">
        <v>6</v>
      </c>
      <c r="B22" s="24">
        <f>Directions!E29</f>
        <v>7.75</v>
      </c>
      <c r="C22" s="24">
        <f>'Analytical Dry Matter &amp; Brix'!K28</f>
        <v>0</v>
      </c>
      <c r="D22" s="24">
        <f t="shared" si="1"/>
        <v>0.33100000000000041</v>
      </c>
      <c r="F22" s="45"/>
      <c r="G22" s="39"/>
      <c r="H22" s="39"/>
      <c r="I22" s="39"/>
      <c r="J22" s="39"/>
      <c r="K22" s="39"/>
      <c r="L22" s="39"/>
      <c r="M22" s="39"/>
      <c r="N22" s="39"/>
      <c r="O22" s="39"/>
      <c r="P22" s="39"/>
    </row>
    <row r="23" spans="1:16" ht="14.25" customHeight="1" x14ac:dyDescent="0.25">
      <c r="A23" s="18">
        <v>7</v>
      </c>
      <c r="B23" s="24">
        <f>Directions!E30</f>
        <v>7.33</v>
      </c>
      <c r="C23" s="24">
        <f>'Analytical Dry Matter &amp; Brix'!K29</f>
        <v>0</v>
      </c>
      <c r="D23" s="24">
        <f t="shared" si="1"/>
        <v>-8.8999999999999524E-2</v>
      </c>
      <c r="F23" s="45"/>
      <c r="G23" s="39"/>
      <c r="H23" s="39"/>
      <c r="I23" s="39"/>
      <c r="J23" s="39"/>
      <c r="K23" s="39"/>
      <c r="L23" s="39"/>
      <c r="M23" s="39"/>
      <c r="N23" s="39"/>
      <c r="O23" s="39"/>
      <c r="P23" s="39"/>
    </row>
    <row r="24" spans="1:16" ht="14.25" customHeight="1" x14ac:dyDescent="0.25">
      <c r="A24" s="18">
        <v>8</v>
      </c>
      <c r="B24" s="24">
        <f>Directions!E31</f>
        <v>7.04</v>
      </c>
      <c r="C24" s="24">
        <f>'Analytical Dry Matter &amp; Brix'!K30</f>
        <v>0</v>
      </c>
      <c r="D24" s="24">
        <f t="shared" si="1"/>
        <v>-0.37899999999999956</v>
      </c>
      <c r="F24" s="45"/>
      <c r="G24" s="39"/>
      <c r="H24" s="39"/>
      <c r="I24" s="39"/>
      <c r="J24" s="39"/>
      <c r="K24" s="39"/>
      <c r="L24" s="39"/>
      <c r="M24" s="39"/>
      <c r="N24" s="39"/>
      <c r="O24" s="39"/>
      <c r="P24" s="39"/>
    </row>
    <row r="25" spans="1:16" ht="14.25" customHeight="1" x14ac:dyDescent="0.25">
      <c r="A25" s="18">
        <v>9</v>
      </c>
      <c r="B25" s="24">
        <f>Directions!E32</f>
        <v>6.79</v>
      </c>
      <c r="C25" s="24">
        <f>'Analytical Dry Matter &amp; Brix'!K31</f>
        <v>0</v>
      </c>
      <c r="D25" s="24">
        <f t="shared" si="1"/>
        <v>-0.62899999999999956</v>
      </c>
      <c r="F25" s="45"/>
      <c r="G25" s="39"/>
      <c r="H25" s="39"/>
      <c r="I25" s="39"/>
      <c r="J25" s="39"/>
      <c r="K25" s="39"/>
      <c r="L25" s="39"/>
      <c r="M25" s="39"/>
      <c r="N25" s="39"/>
      <c r="O25" s="39"/>
      <c r="P25" s="39"/>
    </row>
    <row r="26" spans="1:16" ht="14.25" customHeight="1" x14ac:dyDescent="0.25">
      <c r="A26" s="18">
        <v>10</v>
      </c>
      <c r="B26" s="24">
        <f>Directions!E33</f>
        <v>7.88</v>
      </c>
      <c r="C26" s="24">
        <f>'Analytical Dry Matter &amp; Brix'!K32</f>
        <v>0</v>
      </c>
      <c r="D26" s="24">
        <f t="shared" si="1"/>
        <v>0.4610000000000003</v>
      </c>
      <c r="F26" s="45"/>
      <c r="G26" s="39"/>
      <c r="H26" s="39"/>
      <c r="I26" s="39"/>
      <c r="J26" s="39"/>
      <c r="K26" s="39"/>
      <c r="L26" s="39"/>
      <c r="M26" s="39"/>
      <c r="N26" s="39"/>
      <c r="O26" s="39"/>
      <c r="P26" s="39"/>
    </row>
    <row r="27" spans="1:16" ht="14.25" customHeight="1" x14ac:dyDescent="0.25">
      <c r="A27" s="36"/>
      <c r="B27" s="25"/>
      <c r="C27" s="25"/>
      <c r="D27" s="25"/>
      <c r="F27" s="45"/>
      <c r="G27" s="39"/>
      <c r="H27" s="39"/>
      <c r="I27" s="39"/>
      <c r="J27" s="39"/>
      <c r="K27" s="39"/>
      <c r="L27" s="39"/>
      <c r="M27" s="39"/>
      <c r="N27" s="39"/>
      <c r="O27" s="39"/>
      <c r="P27" s="39"/>
    </row>
    <row r="28" spans="1:16" ht="30" x14ac:dyDescent="0.25">
      <c r="A28" s="12" t="s">
        <v>14</v>
      </c>
      <c r="B28" s="20" t="s">
        <v>92</v>
      </c>
      <c r="C28" s="20" t="s">
        <v>93</v>
      </c>
      <c r="D28" s="29" t="s">
        <v>25</v>
      </c>
    </row>
    <row r="29" spans="1:16" x14ac:dyDescent="0.25">
      <c r="A29" s="18">
        <v>1</v>
      </c>
      <c r="B29" s="24">
        <f>Directions!E36</f>
        <v>107.44</v>
      </c>
      <c r="C29" s="24">
        <f>'Analytical Dry Matter &amp; Brix'!L23</f>
        <v>0</v>
      </c>
      <c r="D29" s="24">
        <f>B29+$I$7</f>
        <v>-1.8999999999991246E-2</v>
      </c>
    </row>
    <row r="30" spans="1:16" ht="14.45" customHeight="1" x14ac:dyDescent="0.25">
      <c r="A30" s="18">
        <v>2</v>
      </c>
      <c r="B30" s="24">
        <f>Directions!E37</f>
        <v>106.69</v>
      </c>
      <c r="C30" s="24">
        <f>'Analytical Dry Matter &amp; Brix'!L24</f>
        <v>0</v>
      </c>
      <c r="D30" s="24">
        <f t="shared" ref="D30:D38" si="2">B30+$I$7</f>
        <v>-0.76899999999999125</v>
      </c>
      <c r="N30" s="78"/>
      <c r="O30" s="78"/>
      <c r="P30" s="78"/>
    </row>
    <row r="31" spans="1:16" ht="14.25" customHeight="1" x14ac:dyDescent="0.25">
      <c r="A31" s="18">
        <v>3</v>
      </c>
      <c r="B31" s="24">
        <f>Directions!E38</f>
        <v>108.89</v>
      </c>
      <c r="C31" s="24">
        <f>'Analytical Dry Matter &amp; Brix'!L25</f>
        <v>0</v>
      </c>
      <c r="D31" s="24">
        <f t="shared" si="2"/>
        <v>1.4310000000000116</v>
      </c>
      <c r="N31" s="78"/>
      <c r="O31" s="78"/>
      <c r="P31" s="78"/>
    </row>
    <row r="32" spans="1:16" ht="14.45" customHeight="1" x14ac:dyDescent="0.25">
      <c r="A32" s="18">
        <v>4</v>
      </c>
      <c r="B32" s="24">
        <f>Directions!E39</f>
        <v>108.2</v>
      </c>
      <c r="C32" s="24">
        <f>'Analytical Dry Matter &amp; Brix'!L26</f>
        <v>0</v>
      </c>
      <c r="D32" s="24">
        <f t="shared" si="2"/>
        <v>0.74100000000001387</v>
      </c>
      <c r="N32" s="78"/>
      <c r="O32" s="78"/>
      <c r="P32" s="78"/>
    </row>
    <row r="33" spans="1:16" x14ac:dyDescent="0.25">
      <c r="A33" s="18">
        <v>5</v>
      </c>
      <c r="B33" s="24">
        <f>Directions!E40</f>
        <v>105.82</v>
      </c>
      <c r="C33" s="24">
        <f>'Analytical Dry Matter &amp; Brix'!L27</f>
        <v>0</v>
      </c>
      <c r="D33" s="24">
        <f t="shared" si="2"/>
        <v>-1.6389999999999958</v>
      </c>
      <c r="N33" s="78"/>
      <c r="O33" s="78"/>
      <c r="P33" s="78"/>
    </row>
    <row r="34" spans="1:16" ht="15.75" customHeight="1" x14ac:dyDescent="0.25">
      <c r="A34" s="18">
        <v>6</v>
      </c>
      <c r="B34" s="24">
        <f>Directions!E41</f>
        <v>107.67</v>
      </c>
      <c r="C34" s="24">
        <f>'Analytical Dry Matter &amp; Brix'!L28</f>
        <v>0</v>
      </c>
      <c r="D34" s="24">
        <f t="shared" si="2"/>
        <v>0.21100000000001273</v>
      </c>
      <c r="N34" s="78"/>
      <c r="O34" s="78"/>
      <c r="P34" s="78"/>
    </row>
    <row r="35" spans="1:16" x14ac:dyDescent="0.25">
      <c r="A35" s="18">
        <v>7</v>
      </c>
      <c r="B35" s="24">
        <f>Directions!E42</f>
        <v>107.37</v>
      </c>
      <c r="C35" s="24">
        <f>'Analytical Dry Matter &amp; Brix'!L29</f>
        <v>0</v>
      </c>
      <c r="D35" s="24">
        <f t="shared" si="2"/>
        <v>-8.8999999999984425E-2</v>
      </c>
      <c r="N35" s="78"/>
      <c r="O35" s="78"/>
      <c r="P35" s="78"/>
    </row>
    <row r="36" spans="1:16" x14ac:dyDescent="0.25">
      <c r="A36" s="18">
        <v>8</v>
      </c>
      <c r="B36" s="24">
        <f>Directions!E43</f>
        <v>106.94</v>
      </c>
      <c r="C36" s="24">
        <f>'Analytical Dry Matter &amp; Brix'!L30</f>
        <v>0</v>
      </c>
      <c r="D36" s="24">
        <f t="shared" si="2"/>
        <v>-0.51899999999999125</v>
      </c>
      <c r="N36" s="78"/>
      <c r="O36" s="78"/>
      <c r="P36" s="78"/>
    </row>
    <row r="37" spans="1:16" x14ac:dyDescent="0.25">
      <c r="A37" s="18">
        <v>9</v>
      </c>
      <c r="B37" s="24">
        <f>Directions!E44</f>
        <v>108.63</v>
      </c>
      <c r="C37" s="24">
        <f>'Analytical Dry Matter &amp; Brix'!L31</f>
        <v>0</v>
      </c>
      <c r="D37" s="24">
        <f t="shared" si="2"/>
        <v>1.1710000000000065</v>
      </c>
      <c r="N37" s="78"/>
      <c r="O37" s="78"/>
      <c r="P37" s="78"/>
    </row>
    <row r="38" spans="1:16" x14ac:dyDescent="0.25">
      <c r="A38" s="18">
        <v>10</v>
      </c>
      <c r="B38" s="24">
        <f>Directions!E45</f>
        <v>106.94</v>
      </c>
      <c r="C38" s="24">
        <f>'Analytical Dry Matter &amp; Brix'!L32</f>
        <v>0</v>
      </c>
      <c r="D38" s="24">
        <f t="shared" si="2"/>
        <v>-0.51899999999999125</v>
      </c>
      <c r="N38" s="78"/>
      <c r="O38" s="78"/>
      <c r="P38" s="78"/>
    </row>
    <row r="39" spans="1:16" ht="15.75" x14ac:dyDescent="0.25">
      <c r="G39" s="17"/>
      <c r="N39" s="78"/>
      <c r="O39" s="78"/>
      <c r="P39" s="78"/>
    </row>
    <row r="40" spans="1:16" x14ac:dyDescent="0.25">
      <c r="N40" s="78"/>
      <c r="O40" s="78"/>
      <c r="P40" s="78"/>
    </row>
    <row r="41" spans="1:16" x14ac:dyDescent="0.25">
      <c r="N41" s="78"/>
      <c r="O41" s="78"/>
      <c r="P41" s="78"/>
    </row>
  </sheetData>
  <mergeCells count="6">
    <mergeCell ref="A1:L2"/>
    <mergeCell ref="F14:F15"/>
    <mergeCell ref="G14:P15"/>
    <mergeCell ref="N30:P41"/>
    <mergeCell ref="G9:P9"/>
    <mergeCell ref="G12:P12"/>
  </mergeCells>
  <conditionalFormatting sqref="R11:T11">
    <cfRule type="expression" dxfId="1" priority="1">
      <formula>$R$11&gt;1.999</formula>
    </cfRule>
    <cfRule type="expression" dxfId="0" priority="2">
      <formula>$R$11&lt;2</formula>
    </cfRule>
  </conditionalFormatting>
  <pageMargins left="0.7" right="0.7" top="0.75" bottom="0.75" header="0.3" footer="0.3"/>
  <pageSetup scale="6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F3D72-9961-4288-844F-ED96B2E49DF6}">
  <dimension ref="A1:J8"/>
  <sheetViews>
    <sheetView showGridLines="0" tabSelected="1" workbookViewId="0">
      <selection activeCell="H6" sqref="H6"/>
    </sheetView>
  </sheetViews>
  <sheetFormatPr defaultRowHeight="15" x14ac:dyDescent="0.25"/>
  <cols>
    <col min="7" max="7" width="13.140625" bestFit="1" customWidth="1"/>
    <col min="8" max="9" width="13.140625" customWidth="1"/>
  </cols>
  <sheetData>
    <row r="1" spans="1:10" x14ac:dyDescent="0.25">
      <c r="A1" s="5" t="s">
        <v>29</v>
      </c>
      <c r="B1" s="82" t="s">
        <v>34</v>
      </c>
      <c r="C1" s="82"/>
      <c r="D1" s="82"/>
      <c r="E1" s="82"/>
      <c r="F1" s="82"/>
      <c r="G1" s="82"/>
      <c r="H1" s="46"/>
      <c r="I1" s="46"/>
    </row>
    <row r="2" spans="1:10" ht="24" hidden="1" customHeight="1" x14ac:dyDescent="0.25">
      <c r="A2" s="34"/>
      <c r="B2" s="62"/>
      <c r="C2" s="62"/>
      <c r="D2" s="62"/>
      <c r="E2" s="62"/>
      <c r="F2" s="62"/>
      <c r="G2" s="62"/>
      <c r="H2" s="39"/>
      <c r="I2" s="39"/>
    </row>
    <row r="3" spans="1:10" ht="24" customHeight="1" x14ac:dyDescent="0.25">
      <c r="A3" s="83">
        <v>1</v>
      </c>
      <c r="B3" s="62" t="s">
        <v>47</v>
      </c>
      <c r="C3" s="62"/>
      <c r="D3" s="62"/>
      <c r="E3" s="62"/>
      <c r="F3" s="62"/>
      <c r="G3" s="62"/>
      <c r="H3" s="39"/>
      <c r="I3" s="39"/>
    </row>
    <row r="4" spans="1:10" x14ac:dyDescent="0.25">
      <c r="A4" s="83"/>
      <c r="B4" s="62"/>
      <c r="C4" s="62"/>
      <c r="D4" s="62"/>
      <c r="E4" s="62"/>
      <c r="F4" s="62"/>
      <c r="G4" s="62"/>
      <c r="H4" s="13" t="s">
        <v>42</v>
      </c>
      <c r="I4" s="13" t="s">
        <v>41</v>
      </c>
      <c r="J4" s="13" t="s">
        <v>71</v>
      </c>
    </row>
    <row r="5" spans="1:10" ht="24" customHeight="1" x14ac:dyDescent="0.25">
      <c r="A5" s="34">
        <v>2</v>
      </c>
      <c r="B5" s="63" t="s">
        <v>35</v>
      </c>
      <c r="C5" s="64"/>
      <c r="D5" s="64"/>
      <c r="E5" s="64"/>
      <c r="F5" s="64"/>
      <c r="G5" s="65"/>
      <c r="H5" s="33"/>
      <c r="I5" s="33"/>
      <c r="J5" s="33"/>
    </row>
    <row r="6" spans="1:10" ht="24" customHeight="1" x14ac:dyDescent="0.25">
      <c r="A6" s="32">
        <v>3</v>
      </c>
      <c r="B6" s="84" t="s">
        <v>36</v>
      </c>
      <c r="C6" s="85"/>
      <c r="D6" s="85"/>
      <c r="E6" s="85"/>
      <c r="F6" s="85"/>
      <c r="G6" s="86"/>
      <c r="H6" s="35" t="e">
        <f>'Linear Regression'!I5+H5</f>
        <v>#DIV/0!</v>
      </c>
      <c r="I6" s="35">
        <f>'Linear Regression'!I6+I5</f>
        <v>-7.4189999999999996</v>
      </c>
      <c r="J6" s="35">
        <f>'Linear Regression'!I7+J5</f>
        <v>-107.45899999999999</v>
      </c>
    </row>
    <row r="7" spans="1:10" ht="24" customHeight="1" x14ac:dyDescent="0.25">
      <c r="A7" s="32">
        <v>4</v>
      </c>
      <c r="B7" s="31" t="s">
        <v>37</v>
      </c>
      <c r="C7" s="31"/>
      <c r="D7" s="31"/>
      <c r="E7" s="31"/>
      <c r="F7" s="31"/>
      <c r="G7" s="31"/>
      <c r="H7" s="47"/>
      <c r="I7" s="47"/>
    </row>
    <row r="8" spans="1:10" ht="39.75" customHeight="1" x14ac:dyDescent="0.25">
      <c r="A8" s="30">
        <v>5</v>
      </c>
      <c r="B8" s="63" t="s">
        <v>38</v>
      </c>
      <c r="C8" s="64"/>
      <c r="D8" s="64"/>
      <c r="E8" s="64"/>
      <c r="F8" s="64"/>
      <c r="G8" s="65"/>
      <c r="H8" s="39"/>
      <c r="I8" s="39"/>
    </row>
  </sheetData>
  <mergeCells count="7">
    <mergeCell ref="B8:G8"/>
    <mergeCell ref="B1:G1"/>
    <mergeCell ref="B2:G2"/>
    <mergeCell ref="A3:A4"/>
    <mergeCell ref="B3:G4"/>
    <mergeCell ref="B5:G5"/>
    <mergeCell ref="B6:G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9EDDE41652D2E4A8CFBEC618B724CCA" ma:contentTypeVersion="9" ma:contentTypeDescription="Create a new document." ma:contentTypeScope="" ma:versionID="3c318dcec184c304d2cd12bf74af0318">
  <xsd:schema xmlns:xsd="http://www.w3.org/2001/XMLSchema" xmlns:xs="http://www.w3.org/2001/XMLSchema" xmlns:p="http://schemas.microsoft.com/office/2006/metadata/properties" xmlns:ns2="979a4711-ddac-4723-bee0-6f60478898d2" xmlns:ns3="0a339668-a980-4109-8442-f75e8c5f5151" targetNamespace="http://schemas.microsoft.com/office/2006/metadata/properties" ma:root="true" ma:fieldsID="d58064d339ed52247ce3cfd543ec05e5" ns2:_="" ns3:_="">
    <xsd:import namespace="979a4711-ddac-4723-bee0-6f60478898d2"/>
    <xsd:import namespace="0a339668-a980-4109-8442-f75e8c5f515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9a4711-ddac-4723-bee0-6f60478898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15a1d07-5f72-4a81-a50e-881c1ed888b8"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339668-a980-4109-8442-f75e8c5f515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d9b3d5c-f4f2-467f-bfa5-dbb49931c477}" ma:internalName="TaxCatchAll" ma:showField="CatchAllData" ma:web="0a339668-a980-4109-8442-f75e8c5f51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1C27FD-DD66-4DE5-A5BA-3CC40B71E302}">
  <ds:schemaRefs>
    <ds:schemaRef ds:uri="http://schemas.microsoft.com/sharepoint/v3/contenttype/forms"/>
  </ds:schemaRefs>
</ds:datastoreItem>
</file>

<file path=customXml/itemProps2.xml><?xml version="1.0" encoding="utf-8"?>
<ds:datastoreItem xmlns:ds="http://schemas.openxmlformats.org/officeDocument/2006/customXml" ds:itemID="{F0FABF1C-78C4-474D-8CA4-237857137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9a4711-ddac-4723-bee0-6f60478898d2"/>
    <ds:schemaRef ds:uri="0a339668-a980-4109-8442-f75e8c5f51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Directions</vt:lpstr>
      <vt:lpstr>Analytical Dry Matter &amp; Brix</vt:lpstr>
      <vt:lpstr>Linear Regression</vt:lpstr>
      <vt:lpstr>Intercept Update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Kendra</dc:creator>
  <cp:keywords/>
  <dc:description/>
  <cp:lastModifiedBy>Galen George</cp:lastModifiedBy>
  <cp:revision/>
  <dcterms:created xsi:type="dcterms:W3CDTF">2022-09-27T17:42:19Z</dcterms:created>
  <dcterms:modified xsi:type="dcterms:W3CDTF">2026-09-03T17:50:06Z</dcterms:modified>
  <cp:category/>
  <cp:contentStatus/>
</cp:coreProperties>
</file>