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Kendra\OneDrive - CID Bioscience Inc\Desktop\"/>
    </mc:Choice>
  </mc:AlternateContent>
  <xr:revisionPtr revIDLastSave="0" documentId="13_ncr:1_{CEFB11E8-4341-4F70-8D64-736F5CF30F5D}" xr6:coauthVersionLast="47" xr6:coauthVersionMax="47" xr10:uidLastSave="{00000000-0000-0000-0000-000000000000}"/>
  <bookViews>
    <workbookView xWindow="9495" yWindow="-15405" windowWidth="17280" windowHeight="13890" xr2:uid="{0FC48DEC-22F9-43C2-9762-2F5F5F2D8692}"/>
  </bookViews>
  <sheets>
    <sheet name="Directions" sheetId="1" r:id="rId1"/>
    <sheet name="Analytical Dry Matter &amp; Brix" sheetId="3" r:id="rId2"/>
    <sheet name="Linear Regression" sheetId="5" r:id="rId3"/>
    <sheet name="Intercept Update" sheetId="7"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3" l="1"/>
  <c r="H25" i="3"/>
  <c r="H26" i="3"/>
  <c r="E23" i="1"/>
  <c r="B17" i="5" s="1"/>
  <c r="G6" i="5" s="1"/>
  <c r="E12" i="1"/>
  <c r="E11" i="1"/>
  <c r="C26" i="5"/>
  <c r="C25" i="5"/>
  <c r="C24" i="5"/>
  <c r="C23" i="5"/>
  <c r="C22" i="5"/>
  <c r="C21" i="5"/>
  <c r="C20" i="5"/>
  <c r="C19" i="5"/>
  <c r="C18" i="5"/>
  <c r="C17" i="5"/>
  <c r="M42" i="3"/>
  <c r="M40" i="3"/>
  <c r="M38" i="3"/>
  <c r="M36" i="3"/>
  <c r="M34" i="3"/>
  <c r="M32" i="3"/>
  <c r="M30" i="3"/>
  <c r="M28" i="3"/>
  <c r="M26" i="3"/>
  <c r="M24" i="3"/>
  <c r="E32" i="1"/>
  <c r="B26" i="5" s="1"/>
  <c r="E31" i="1"/>
  <c r="B25" i="5" s="1"/>
  <c r="E30" i="1"/>
  <c r="B24" i="5" s="1"/>
  <c r="E29" i="1"/>
  <c r="B23" i="5" s="1"/>
  <c r="E28" i="1"/>
  <c r="B22" i="5" s="1"/>
  <c r="E27" i="1"/>
  <c r="B21" i="5" s="1"/>
  <c r="E26" i="1"/>
  <c r="B20" i="5" s="1"/>
  <c r="E25" i="1"/>
  <c r="B19" i="5" s="1"/>
  <c r="E24" i="1"/>
  <c r="B18" i="5" s="1"/>
  <c r="E20" i="1"/>
  <c r="E19" i="1"/>
  <c r="E18" i="1"/>
  <c r="E17" i="1"/>
  <c r="E16" i="1"/>
  <c r="E15" i="1"/>
  <c r="E14" i="1"/>
  <c r="E13" i="1"/>
  <c r="E24" i="3"/>
  <c r="H27" i="3"/>
  <c r="H28" i="3"/>
  <c r="H29" i="3"/>
  <c r="H30" i="3"/>
  <c r="H31" i="3"/>
  <c r="H32" i="3"/>
  <c r="H33" i="3"/>
  <c r="H34" i="3"/>
  <c r="H35" i="3"/>
  <c r="H36" i="3"/>
  <c r="H37" i="3"/>
  <c r="H38" i="3"/>
  <c r="H39" i="3"/>
  <c r="H40" i="3"/>
  <c r="H41" i="3"/>
  <c r="H42" i="3"/>
  <c r="H43" i="3"/>
  <c r="E25" i="3"/>
  <c r="E26" i="3"/>
  <c r="E27" i="3"/>
  <c r="E28" i="3"/>
  <c r="E29" i="3"/>
  <c r="E30" i="3"/>
  <c r="E31" i="3"/>
  <c r="E32" i="3"/>
  <c r="E33" i="3"/>
  <c r="E34" i="3"/>
  <c r="E35" i="3"/>
  <c r="E36" i="3"/>
  <c r="E37" i="3"/>
  <c r="E38" i="3"/>
  <c r="E39" i="3"/>
  <c r="E40" i="3"/>
  <c r="E41" i="3"/>
  <c r="E42" i="3"/>
  <c r="E43" i="3"/>
  <c r="H6" i="5" l="1"/>
  <c r="I6" i="5" s="1"/>
  <c r="I6" i="7" s="1"/>
  <c r="I33" i="3"/>
  <c r="I41" i="3"/>
  <c r="I25" i="3"/>
  <c r="I39" i="3"/>
  <c r="I30" i="3"/>
  <c r="I38" i="3"/>
  <c r="C12" i="5" s="1"/>
  <c r="I31" i="3"/>
  <c r="I40" i="3"/>
  <c r="I32" i="3"/>
  <c r="C9" i="5" s="1"/>
  <c r="I37" i="3"/>
  <c r="I29" i="3"/>
  <c r="I36" i="3"/>
  <c r="C11" i="5" s="1"/>
  <c r="I28" i="3"/>
  <c r="I43" i="3"/>
  <c r="I35" i="3"/>
  <c r="I27" i="3"/>
  <c r="I42" i="3"/>
  <c r="I34" i="3"/>
  <c r="I26" i="3"/>
  <c r="I24" i="3"/>
  <c r="C5" i="5" s="1"/>
  <c r="D18" i="5" l="1"/>
  <c r="D20" i="5"/>
  <c r="D24" i="5"/>
  <c r="D26" i="5"/>
  <c r="D19" i="5"/>
  <c r="D22" i="5"/>
  <c r="D25" i="5"/>
  <c r="D17" i="5"/>
  <c r="J6" i="5" s="1"/>
  <c r="S10" i="5" s="1"/>
  <c r="D23" i="5"/>
  <c r="D21" i="5"/>
  <c r="C6" i="5"/>
  <c r="C7" i="5"/>
  <c r="C10" i="5"/>
  <c r="C8" i="5"/>
  <c r="J32" i="3"/>
  <c r="J34" i="3"/>
  <c r="J40" i="3"/>
  <c r="J24" i="3"/>
  <c r="S11" i="5" l="1" a="1"/>
  <c r="S11" i="5" s="1"/>
  <c r="J36" i="3"/>
  <c r="J38" i="3"/>
  <c r="J42" i="3"/>
  <c r="J26" i="3"/>
  <c r="J30" i="3"/>
  <c r="J28" i="3"/>
  <c r="C14" i="5"/>
  <c r="C13" i="5"/>
  <c r="B14" i="5"/>
  <c r="B13" i="5"/>
  <c r="B12" i="5"/>
  <c r="B11" i="5"/>
  <c r="B10" i="5"/>
  <c r="B9" i="5"/>
  <c r="B8" i="5"/>
  <c r="B7" i="5"/>
  <c r="B6" i="5"/>
  <c r="B5" i="5"/>
  <c r="G5" i="5" l="1"/>
  <c r="H5" i="5"/>
  <c r="I5" i="5" l="1"/>
  <c r="H6" i="7" s="1"/>
  <c r="D10" i="5" l="1"/>
  <c r="D13" i="5"/>
  <c r="D11" i="5"/>
  <c r="D6" i="5"/>
  <c r="D8" i="5"/>
  <c r="D14" i="5"/>
  <c r="D9" i="5"/>
  <c r="D12" i="5"/>
  <c r="D5" i="5"/>
  <c r="D7" i="5"/>
  <c r="J5" i="5" l="1"/>
  <c r="R10" i="5" s="1"/>
  <c r="R11" i="5" a="1"/>
  <c r="R11"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<sst xmlns="http://schemas.openxmlformats.org/spreadsheetml/2006/main" count="135" uniqueCount="122">
  <si>
    <t>Picture 1</t>
  </si>
  <si>
    <t>Picture 2</t>
  </si>
  <si>
    <t>STEPS:</t>
  </si>
  <si>
    <t>DIRECTIONS:</t>
  </si>
  <si>
    <r>
      <t xml:space="preserve">Once the scanning of all fruit is completed, archive the data by navigating  to </t>
    </r>
    <r>
      <rPr>
        <b/>
        <sz val="11"/>
        <color theme="1"/>
        <rFont val="Calibri"/>
        <family val="2"/>
        <scheme val="minor"/>
      </rPr>
      <t xml:space="preserve">Archive Data </t>
    </r>
    <r>
      <rPr>
        <sz val="11"/>
        <color theme="1"/>
        <rFont val="Calibri"/>
        <family val="2"/>
        <scheme val="minor"/>
      </rPr>
      <t>and following the on-screen prompts to archive</t>
    </r>
  </si>
  <si>
    <t>Sample #</t>
  </si>
  <si>
    <r>
      <t xml:space="preserve">Power the instrument </t>
    </r>
    <r>
      <rPr>
        <b/>
        <sz val="11"/>
        <color theme="1"/>
        <rFont val="Calibri"/>
        <family val="2"/>
        <scheme val="minor"/>
      </rPr>
      <t xml:space="preserve">OFF. </t>
    </r>
    <r>
      <rPr>
        <sz val="11"/>
        <color theme="1"/>
        <rFont val="Calibri"/>
        <family val="2"/>
        <scheme val="minor"/>
      </rPr>
      <t>Eject the SD card and insert into your PC</t>
    </r>
  </si>
  <si>
    <r>
      <t xml:space="preserve">Navigate to the </t>
    </r>
    <r>
      <rPr>
        <b/>
        <sz val="11"/>
        <color theme="1"/>
        <rFont val="Calibri"/>
        <family val="2"/>
        <scheme val="minor"/>
      </rPr>
      <t xml:space="preserve">Archive </t>
    </r>
    <r>
      <rPr>
        <sz val="11"/>
        <color theme="1"/>
        <rFont val="Calibri"/>
        <family val="2"/>
        <scheme val="minor"/>
      </rPr>
      <t xml:space="preserve">folder on the SD card and open the folder with the data you archived. </t>
    </r>
  </si>
  <si>
    <t xml:space="preserve"> Input the values of the weigh boats in the column marked "Boat Weight."  Ideally, your scale should have a resolution of at least 0.001 g.</t>
  </si>
  <si>
    <t>Dry the samples in a food dehydrator at 60-65°C for ~48 - 72 hours or follow your standardized microwave dehydration protocol, making sure not to burn any of the samples.</t>
  </si>
  <si>
    <t>Picture 3</t>
  </si>
  <si>
    <t>Remove any burned samples from the analysis.</t>
  </si>
  <si>
    <t>Remove 5 random samples from the dehydrator or oven, allow to cool, then weigh the samples. Record the weight in the column labeled "Boat + Dry Core INITIAL."</t>
  </si>
  <si>
    <t>Put the 5 samples back into the oven or dehydrator and allow them to dry for an additional 30 minutes.</t>
  </si>
  <si>
    <t>Proceed to the "Linear Regression" tab.</t>
  </si>
  <si>
    <t>Your data goes here!</t>
  </si>
  <si>
    <t>Sample</t>
  </si>
  <si>
    <t>Boat weight</t>
  </si>
  <si>
    <t>Boat + Fresh Core</t>
  </si>
  <si>
    <t>Boat + Dry Core
INITIAL</t>
  </si>
  <si>
    <t>Boat + Dry Core
FINAL</t>
  </si>
  <si>
    <t xml:space="preserve"> % Dry Matter</t>
  </si>
  <si>
    <t>Avg % Dry Matter</t>
  </si>
  <si>
    <t>Picture 4</t>
  </si>
  <si>
    <t>Picture 5</t>
  </si>
  <si>
    <t>Picture 6</t>
  </si>
  <si>
    <t>Picture 7</t>
  </si>
  <si>
    <t>Picture 8</t>
  </si>
  <si>
    <t>751 % DM Prediction</t>
  </si>
  <si>
    <t>Analytical % DM</t>
  </si>
  <si>
    <t>Corrected Prediction</t>
  </si>
  <si>
    <t>751 Prediction</t>
  </si>
  <si>
    <t>Analytical  %DM</t>
  </si>
  <si>
    <t>Difference</t>
  </si>
  <si>
    <t>R2</t>
  </si>
  <si>
    <t>Step</t>
  </si>
  <si>
    <t>Directions</t>
  </si>
  <si>
    <t>Do any values (from F-751 Predictions or Traditional Analysis) appear to be outliers? If so, remove them from the data set</t>
  </si>
  <si>
    <t>Does the R-squared value meet the required criteria? (R2 &gt; 0.7)</t>
  </si>
  <si>
    <t>Does the corrected RMSE meet the required criteria? (RMSE &lt; 2)</t>
  </si>
  <si>
    <t>RMSE</t>
  </si>
  <si>
    <r>
      <t>Is the regression line (blue dotted line) parallel or very near parallel to the black perfect fit line?</t>
    </r>
    <r>
      <rPr>
        <b/>
        <sz val="11"/>
        <color theme="1"/>
        <rFont val="Calibri"/>
        <family val="2"/>
        <scheme val="minor"/>
      </rPr>
      <t xml:space="preserve"> If </t>
    </r>
    <r>
      <rPr>
        <b/>
        <sz val="11"/>
        <color theme="9"/>
        <rFont val="Calibri"/>
        <family val="2"/>
        <scheme val="minor"/>
      </rPr>
      <t>yes</t>
    </r>
    <r>
      <rPr>
        <b/>
        <sz val="11"/>
        <color theme="1"/>
        <rFont val="Calibri"/>
        <family val="2"/>
        <scheme val="minor"/>
      </rPr>
      <t xml:space="preserve">, proceed to the "Intercept Only" tab.  If </t>
    </r>
    <r>
      <rPr>
        <b/>
        <sz val="11"/>
        <color rgb="FFFF0000"/>
        <rFont val="Calibri"/>
        <family val="2"/>
        <scheme val="minor"/>
      </rPr>
      <t>no</t>
    </r>
    <r>
      <rPr>
        <b/>
        <sz val="11"/>
        <color theme="1"/>
        <rFont val="Calibri"/>
        <family val="2"/>
        <scheme val="minor"/>
      </rPr>
      <t>, contact Felix Instruments</t>
    </r>
    <r>
      <rPr>
        <sz val="11"/>
        <color theme="1"/>
        <rFont val="Calibri"/>
        <family val="2"/>
        <scheme val="minor"/>
      </rPr>
      <t>.</t>
    </r>
    <r>
      <rPr>
        <b/>
        <sz val="11"/>
        <color theme="1"/>
        <rFont val="Calibri"/>
        <family val="2"/>
        <scheme val="minor"/>
      </rPr>
      <t xml:space="preserve"> </t>
    </r>
  </si>
  <si>
    <t>*Important Note:  This worksheet does not require any data entry!  Do not input any data into any cell in the tab!</t>
  </si>
  <si>
    <t>Direction</t>
  </si>
  <si>
    <t>Input the current Measurement Offset here:</t>
  </si>
  <si>
    <t xml:space="preserve">Change the Measurement Offset value to this: </t>
  </si>
  <si>
    <t xml:space="preserve">Press the right button to save the new Measurement Offset. </t>
  </si>
  <si>
    <r>
      <t xml:space="preserve">Finally, turn the instrument off and back on before use.  </t>
    </r>
    <r>
      <rPr>
        <b/>
        <sz val="11"/>
        <color theme="1"/>
        <rFont val="Calibri"/>
        <family val="2"/>
        <scheme val="minor"/>
      </rPr>
      <t>Congratulations</t>
    </r>
    <r>
      <rPr>
        <sz val="11"/>
        <color theme="1"/>
        <rFont val="Calibri"/>
        <family val="2"/>
        <scheme val="minor"/>
      </rPr>
      <t>, your device has been optimized!</t>
    </r>
  </si>
  <si>
    <t>Wet Weight</t>
  </si>
  <si>
    <t>Dry Weight</t>
  </si>
  <si>
    <t>How to Calibrate and Test the Preformance of your F-751 Mango Quality Meter</t>
  </si>
  <si>
    <t xml:space="preserve">Collect 10 mangos for the calibration. Make sure all fruit are relatively firm and not soft. The set should include fruit from as wide a range as possible, from low to high dry matter (at least a range of 10% dry matter; for example 20-30% dry matter and at a least a range of 10 degrees brix. </t>
  </si>
  <si>
    <t xml:space="preserve">Prior to beginning measurements, ensure that all mangos are at room temperature by making sure they have been sitting out of direct sunlight in the room temperature setting (20-25C) for at least 2 hours. *If you will be scanning fruit at a temperature other than room temp, let the fruit equilibrate the same way at the required temperature. </t>
  </si>
  <si>
    <t>Number the mangos 1-10 using a silver or white permanent marker.</t>
  </si>
  <si>
    <r>
      <t>Open the .txt file called "Mango</t>
    </r>
    <r>
      <rPr>
        <b/>
        <sz val="11"/>
        <color theme="1"/>
        <rFont val="Calibri"/>
        <family val="2"/>
        <scheme val="minor"/>
      </rPr>
      <t xml:space="preserve">App_AppLog" </t>
    </r>
    <r>
      <rPr>
        <sz val="11"/>
        <color theme="1"/>
        <rFont val="Calibri"/>
        <family val="2"/>
        <scheme val="minor"/>
      </rPr>
      <t>and copy and paste the entire contents in the cell indicated by the blue arrow (</t>
    </r>
    <r>
      <rPr>
        <b/>
        <sz val="11"/>
        <color theme="1"/>
        <rFont val="Calibri"/>
        <family val="2"/>
        <scheme val="minor"/>
      </rPr>
      <t>I13)</t>
    </r>
  </si>
  <si>
    <t>After the scans are complete, pre-weigh 20 empty, small weigh boats labeled with the sample number and scan letter (Ex. 1A1, 1B1, 2A1, etc.) - these are for your dry matter samples [Picture 1]</t>
  </si>
  <si>
    <t xml:space="preserve">Execute the next steps as quickly as possible to reduce the amount of water loss from the mango samples.  </t>
  </si>
  <si>
    <t xml:space="preserve">Take another core on the same cheek (1A2, 1B2 etc.) for your brix sample. Plunge the core through the coring tool and slice off remaning flesh. Pop the core out and slice off the skin leaving 1-2 cm of flesh for your brix sample. </t>
  </si>
  <si>
    <t>Place the sample core in the weigh boat and record the total weight in the column labeled "Boat+Fresh Core." Place in the dehydrator</t>
  </si>
  <si>
    <r>
      <t>Repeat steps</t>
    </r>
    <r>
      <rPr>
        <b/>
        <sz val="11"/>
        <color theme="1"/>
        <rFont val="Calibri"/>
        <family val="2"/>
        <scheme val="minor"/>
      </rPr>
      <t xml:space="preserve"> 5-8</t>
    </r>
    <r>
      <rPr>
        <sz val="11"/>
        <color theme="1"/>
        <rFont val="Calibri"/>
        <family val="2"/>
        <scheme val="minor"/>
      </rPr>
      <t xml:space="preserve"> with cheek 2.</t>
    </r>
  </si>
  <si>
    <r>
      <t xml:space="preserve">Repeat steps </t>
    </r>
    <r>
      <rPr>
        <b/>
        <sz val="11"/>
        <color theme="1"/>
        <rFont val="Calibri"/>
        <family val="2"/>
        <scheme val="minor"/>
      </rPr>
      <t>4-9</t>
    </r>
    <r>
      <rPr>
        <sz val="11"/>
        <color theme="1"/>
        <rFont val="Calibri"/>
        <family val="2"/>
        <scheme val="minor"/>
      </rPr>
      <t xml:space="preserve"> for the remaining mangos.</t>
    </r>
  </si>
  <si>
    <r>
      <t xml:space="preserve">Remove the same 5 samples from steps </t>
    </r>
    <r>
      <rPr>
        <b/>
        <sz val="11"/>
        <color theme="1"/>
        <rFont val="Calibri"/>
        <family val="2"/>
        <scheme val="minor"/>
      </rPr>
      <t>13-14</t>
    </r>
    <r>
      <rPr>
        <sz val="11"/>
        <color theme="1"/>
        <rFont val="Calibri"/>
        <family val="2"/>
        <scheme val="minor"/>
      </rPr>
      <t xml:space="preserve"> and allow to cool. Weigh the samples and record the weight in the column labeled "Boat + Dry Core FINAL." If the two values are within </t>
    </r>
    <r>
      <rPr>
        <sz val="11"/>
        <color theme="1"/>
        <rFont val="Calibri"/>
        <family val="2"/>
      </rPr>
      <t>± 0.0100g, the cell will be highlighted green indicating the samples have been completely dried and you may proceed with the next step.</t>
    </r>
  </si>
  <si>
    <t>Brix</t>
  </si>
  <si>
    <t>1A1</t>
  </si>
  <si>
    <t>1B1</t>
  </si>
  <si>
    <t>2A1</t>
  </si>
  <si>
    <t>2B1</t>
  </si>
  <si>
    <t>3A1</t>
  </si>
  <si>
    <t>3B1</t>
  </si>
  <si>
    <t>4A1</t>
  </si>
  <si>
    <t>4B1</t>
  </si>
  <si>
    <t>5A1</t>
  </si>
  <si>
    <t>5B1</t>
  </si>
  <si>
    <t>6A1</t>
  </si>
  <si>
    <t>6B1</t>
  </si>
  <si>
    <t>7A1</t>
  </si>
  <si>
    <t>7B1</t>
  </si>
  <si>
    <t>8A1</t>
  </si>
  <si>
    <t>8B1</t>
  </si>
  <si>
    <t>9A1</t>
  </si>
  <si>
    <t>9B1</t>
  </si>
  <si>
    <t>10A1</t>
  </si>
  <si>
    <t>10B1</t>
  </si>
  <si>
    <t>1A2</t>
  </si>
  <si>
    <t>1B2</t>
  </si>
  <si>
    <t>2A2</t>
  </si>
  <si>
    <t>2B2</t>
  </si>
  <si>
    <t>3A2</t>
  </si>
  <si>
    <t>3B2</t>
  </si>
  <si>
    <t>4A2</t>
  </si>
  <si>
    <t>4B2</t>
  </si>
  <si>
    <t>5A2</t>
  </si>
  <si>
    <t>5B2</t>
  </si>
  <si>
    <t>6A2</t>
  </si>
  <si>
    <t>6B2</t>
  </si>
  <si>
    <t>7A2</t>
  </si>
  <si>
    <t>7B2</t>
  </si>
  <si>
    <t>8A2</t>
  </si>
  <si>
    <t>8B2</t>
  </si>
  <si>
    <t>9A2</t>
  </si>
  <si>
    <t>9B2</t>
  </si>
  <si>
    <t>10A2</t>
  </si>
  <si>
    <t>10B2</t>
  </si>
  <si>
    <t>Dry Matter</t>
  </si>
  <si>
    <t>F-751 Avg. DM Prediction</t>
  </si>
  <si>
    <t>F-751 Avg. Brix Prediction</t>
  </si>
  <si>
    <t>Avg Brix</t>
  </si>
  <si>
    <t>751 % Brix Prediction</t>
  </si>
  <si>
    <t>Analytical Brix</t>
  </si>
  <si>
    <t>All Fruit Avg (DM)</t>
  </si>
  <si>
    <t>All Fruit Avg (Brix)</t>
  </si>
  <si>
    <t>Corrected R2</t>
  </si>
  <si>
    <r>
      <t xml:space="preserve">Do </t>
    </r>
    <r>
      <rPr>
        <b/>
        <sz val="11"/>
        <color theme="1"/>
        <rFont val="Calibri"/>
        <family val="2"/>
        <scheme val="minor"/>
      </rPr>
      <t>BOTH</t>
    </r>
    <r>
      <rPr>
        <sz val="11"/>
        <color theme="1"/>
        <rFont val="Calibri"/>
        <family val="2"/>
        <scheme val="minor"/>
      </rPr>
      <t xml:space="preserve"> the R2 and RMSE values pass the criteria for dry matter </t>
    </r>
    <r>
      <rPr>
        <b/>
        <sz val="11"/>
        <color theme="1"/>
        <rFont val="Calibri"/>
        <family val="2"/>
        <scheme val="minor"/>
      </rPr>
      <t>AND</t>
    </r>
    <r>
      <rPr>
        <sz val="11"/>
        <color theme="1"/>
        <rFont val="Calibri"/>
        <family val="2"/>
        <scheme val="minor"/>
      </rPr>
      <t xml:space="preserve"> brix? </t>
    </r>
    <r>
      <rPr>
        <b/>
        <sz val="11"/>
        <color theme="1"/>
        <rFont val="Calibri"/>
        <family val="2"/>
        <scheme val="minor"/>
      </rPr>
      <t xml:space="preserve">If </t>
    </r>
    <r>
      <rPr>
        <b/>
        <sz val="11"/>
        <color rgb="FF92D050"/>
        <rFont val="Calibri"/>
        <family val="2"/>
        <scheme val="minor"/>
      </rPr>
      <t>yes</t>
    </r>
    <r>
      <rPr>
        <b/>
        <sz val="11"/>
        <color theme="1"/>
        <rFont val="Calibri"/>
        <family val="2"/>
        <scheme val="minor"/>
      </rPr>
      <t xml:space="preserve">, proceed to step 5, if </t>
    </r>
    <r>
      <rPr>
        <b/>
        <sz val="11"/>
        <color rgb="FFFF0000"/>
        <rFont val="Calibri"/>
        <family val="2"/>
        <scheme val="minor"/>
      </rPr>
      <t>not</t>
    </r>
    <r>
      <rPr>
        <b/>
        <sz val="11"/>
        <color theme="1"/>
        <rFont val="Calibri"/>
        <family val="2"/>
        <scheme val="minor"/>
      </rPr>
      <t xml:space="preserve">, contact Felix Instruments BEFORE continuing. </t>
    </r>
  </si>
  <si>
    <t>To change the Measurement Offset, power on the device, select Options - Measurement Offsets - DM or Brix</t>
  </si>
  <si>
    <t>Slice each cheek off the mango and discard the pit [Picture 2]</t>
  </si>
  <si>
    <t>Label each ceek of the mango (A and B) and outline each scan site and label either 1 or 2. Mango 1, side A, scan 1 will be for your dry matter sample and scan 2 will be for your brix sample. [Picture 2]</t>
  </si>
  <si>
    <r>
      <t xml:space="preserve">Scanning should proceed in the following order: "1A1, 1A2, 1B1, 1B2, 2A1, 2A2, etc."  </t>
    </r>
    <r>
      <rPr>
        <b/>
        <sz val="11"/>
        <color rgb="FFFF0000"/>
        <rFont val="Calibri"/>
        <family val="2"/>
        <scheme val="minor"/>
      </rPr>
      <t>NOTE: On each side, there will be 2 different scan sites</t>
    </r>
    <r>
      <rPr>
        <sz val="11"/>
        <color theme="1"/>
        <rFont val="Calibri"/>
        <family val="2"/>
        <scheme val="minor"/>
      </rPr>
      <t xml:space="preserve"> [Picture 2]</t>
    </r>
  </si>
  <si>
    <t>Perform 2 sets of scans on 2 sides of the fruit. Each flat side of the fruit is considered 1 side. You will perform 2 scans on each side, one scan site for your dry matter core, and the other for your brix core. The settings on the device will read as follows: 10 fruit, 4 sides, 3 scans per side - automatically collect measurements. [Picture 1]</t>
  </si>
  <si>
    <t>Place your brix sample into a citrus juicer and juice a few drops from the core onto the lens of a refractometer. Record the brix value and discard the sample [Picture 6]</t>
  </si>
  <si>
    <t>Next, take a circular core approximately 2.5 to 3 cm wide from the scan site labeled "1A1" (if you have a coring tool, take a core sample and plunge it through with the plunger and stoper) [Picture 3 and 4]. Keep the pulp that is closest to the skin (up to 1 cm deep), slice off the skin, and any remaining flesh from the core leaving only ~1-2cm of flesh (Picture 5. This is your dry matter sample [Picture 5]</t>
  </si>
  <si>
    <t>Record the weight of the dried core in the weigh boat and record in column G marked "Boat + Dry Core FINAL."</t>
  </si>
  <si>
    <r>
      <t xml:space="preserve">Open the .txt file </t>
    </r>
    <r>
      <rPr>
        <b/>
        <sz val="11"/>
        <color theme="1"/>
        <rFont val="Calibri"/>
        <family val="2"/>
        <scheme val="minor"/>
      </rPr>
      <t>"MangoApp_AppLog"</t>
    </r>
    <r>
      <rPr>
        <sz val="11"/>
        <color theme="1"/>
        <rFont val="Calibri"/>
        <family val="2"/>
        <scheme val="minor"/>
      </rPr>
      <t xml:space="preserve">, paste entire contents HERE </t>
    </r>
    <r>
      <rPr>
        <b/>
        <sz val="11"/>
        <color theme="1"/>
        <rFont val="Calibri"/>
        <family val="2"/>
        <scheme val="minor"/>
      </rPr>
      <t>(I13)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</si>
</sst>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b/>
      <sz val="11"/>
      <color rgb="FFFF0000"/>
      <name val="Calibri"/>
      <family val="2"/>
      <scheme val="minor"/>
    </font>
    <font>
      <sz val="12"/>
      <color theme="1"/>
      <name val="Calibri"/>
      <family val="2"/>
      <scheme val="minor"/>
    </font>
    <font>
      <sz val="11"/>
      <color theme="1"/>
      <name val="Calibri"/>
      <family val="2"/>
    </font>
    <font>
      <b/>
      <sz val="16"/>
      <color theme="4"/>
      <name val="Calibri"/>
      <family val="2"/>
      <scheme val="minor"/>
    </font>
    <font>
      <b/>
      <sz val="12"/>
      <color rgb="FFFF0000"/>
      <name val="Calibri"/>
      <family val="2"/>
      <scheme val="minor"/>
    </font>
    <font>
      <sz val="12"/>
      <color theme="1"/>
      <name val="Calibri Light"/>
      <family val="2"/>
    </font>
    <font>
      <b/>
      <sz val="11"/>
      <color theme="9"/>
      <name val="Calibri"/>
      <family val="2"/>
      <scheme val="minor"/>
    </font>
    <font>
      <b/>
      <sz val="11"/>
      <color rgb="FF92D050"/>
      <name val="Calibri"/>
      <family val="2"/>
      <scheme val="minor"/>
    </font>
    <font>
      <sz val="11"/>
      <color rgb="FF000000"/>
      <name val="Calibri"/>
      <family val="2"/>
      <scheme val="minor"/>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s>
  <cellStyleXfs count="1">
    <xf numFmtId="0" fontId="0" fillId="0" borderId="0"/>
  </cellStyleXfs>
  <cellXfs count="103">
    <xf numFmtId="0" fontId="0" fillId="0" borderId="0" xfId="0"/>
    <xf numFmtId="0" fontId="3" fillId="0" borderId="0" xfId="0" applyFont="1"/>
    <xf numFmtId="0" fontId="0" fillId="0" borderId="0" xfId="0" applyAlignment="1">
      <alignment wrapText="1"/>
    </xf>
    <xf numFmtId="0" fontId="0" fillId="0" borderId="1" xfId="0" applyBorder="1"/>
    <xf numFmtId="0" fontId="0" fillId="0" borderId="1" xfId="0" applyBorder="1" applyAlignment="1">
      <alignment wrapText="1"/>
    </xf>
    <xf numFmtId="0" fontId="1" fillId="0" borderId="1" xfId="0" applyFont="1" applyBorder="1"/>
    <xf numFmtId="0" fontId="0" fillId="0" borderId="0" xfId="0" applyProtection="1">
      <protection locked="0"/>
    </xf>
    <xf numFmtId="0" fontId="1" fillId="0" borderId="1" xfId="0" applyFont="1" applyBorder="1" applyAlignment="1">
      <alignment horizontal="center" vertical="center"/>
    </xf>
    <xf numFmtId="0" fontId="1" fillId="0" borderId="0" xfId="0" applyFont="1"/>
    <xf numFmtId="0" fontId="2" fillId="0" borderId="0" xfId="0" applyFont="1" applyAlignment="1">
      <alignment horizontal="right" vertical="top" wrapText="1"/>
    </xf>
    <xf numFmtId="0" fontId="5" fillId="0" borderId="0" xfId="0" applyFont="1" applyAlignment="1">
      <alignment horizontal="left" wrapText="1"/>
    </xf>
    <xf numFmtId="0" fontId="1" fillId="0" borderId="10" xfId="0" applyFont="1" applyBorder="1"/>
    <xf numFmtId="0" fontId="1" fillId="0" borderId="1" xfId="0" applyFont="1" applyBorder="1" applyAlignment="1">
      <alignment horizontal="center"/>
    </xf>
    <xf numFmtId="0" fontId="1" fillId="0" borderId="1" xfId="0" applyFont="1" applyBorder="1" applyAlignment="1">
      <alignment horizontal="center" vertical="top" wrapText="1"/>
    </xf>
    <xf numFmtId="0" fontId="0" fillId="0" borderId="10" xfId="0" applyBorder="1" applyProtection="1">
      <protection locked="0"/>
    </xf>
    <xf numFmtId="0" fontId="1" fillId="0" borderId="0" xfId="0" applyFont="1" applyAlignment="1">
      <alignment horizontal="center" vertical="center"/>
    </xf>
    <xf numFmtId="0" fontId="1" fillId="0" borderId="0" xfId="0" applyFont="1" applyAlignment="1">
      <alignment vertical="center"/>
    </xf>
    <xf numFmtId="0" fontId="2" fillId="0" borderId="0" xfId="0" applyFont="1"/>
    <xf numFmtId="0" fontId="9" fillId="0" borderId="0" xfId="0" applyFont="1" applyAlignment="1">
      <alignment horizontal="left" vertical="center" indent="1"/>
    </xf>
    <xf numFmtId="0" fontId="1" fillId="0" borderId="1" xfId="0" applyFont="1" applyBorder="1" applyAlignment="1">
      <alignment horizontal="right"/>
    </xf>
    <xf numFmtId="0" fontId="0" fillId="0" borderId="1" xfId="0" applyBorder="1" applyAlignment="1">
      <alignment horizontal="right" vertical="top"/>
    </xf>
    <xf numFmtId="0" fontId="1" fillId="0" borderId="1" xfId="0" applyFont="1" applyBorder="1" applyAlignment="1">
      <alignment horizontal="center" wrapText="1"/>
    </xf>
    <xf numFmtId="0" fontId="1" fillId="0" borderId="14" xfId="0" applyFont="1" applyBorder="1" applyAlignment="1">
      <alignment horizontal="center" vertical="center"/>
    </xf>
    <xf numFmtId="0" fontId="1" fillId="0" borderId="14" xfId="0" applyFont="1" applyBorder="1" applyAlignment="1">
      <alignment horizontal="center" vertical="center" wrapText="1"/>
    </xf>
    <xf numFmtId="2" fontId="0" fillId="0" borderId="10" xfId="0" applyNumberFormat="1" applyBorder="1"/>
    <xf numFmtId="2" fontId="0" fillId="0" borderId="1" xfId="0" applyNumberFormat="1" applyBorder="1"/>
    <xf numFmtId="2" fontId="0" fillId="0" borderId="0" xfId="0" applyNumberFormat="1"/>
    <xf numFmtId="0" fontId="1" fillId="0" borderId="1" xfId="0" applyFont="1" applyBorder="1" applyAlignment="1">
      <alignment horizontal="center" vertical="center" wrapText="1"/>
    </xf>
    <xf numFmtId="2" fontId="0" fillId="0" borderId="1" xfId="0" applyNumberFormat="1" applyBorder="1" applyAlignment="1">
      <alignment horizontal="center" wrapText="1"/>
    </xf>
    <xf numFmtId="2" fontId="0" fillId="0" borderId="1" xfId="0" applyNumberFormat="1" applyBorder="1" applyAlignment="1">
      <alignment horizontal="center"/>
    </xf>
    <xf numFmtId="0" fontId="1" fillId="0" borderId="1" xfId="0" applyFont="1" applyBorder="1" applyAlignment="1">
      <alignment wrapText="1"/>
    </xf>
    <xf numFmtId="2" fontId="1" fillId="0" borderId="1" xfId="0" applyNumberFormat="1" applyFont="1" applyBorder="1"/>
    <xf numFmtId="0" fontId="1" fillId="0" borderId="1" xfId="0" applyFont="1" applyBorder="1" applyAlignment="1">
      <alignment vertical="top"/>
    </xf>
    <xf numFmtId="0" fontId="0" fillId="0" borderId="1" xfId="0" applyBorder="1" applyAlignment="1">
      <alignment horizontal="left" vertical="top"/>
    </xf>
    <xf numFmtId="0" fontId="1" fillId="0" borderId="1" xfId="0" applyFont="1" applyBorder="1" applyAlignment="1">
      <alignment vertical="top" wrapText="1"/>
    </xf>
    <xf numFmtId="0" fontId="5" fillId="0" borderId="1" xfId="0" applyFont="1" applyBorder="1" applyAlignment="1" applyProtection="1">
      <alignment horizontal="left" vertical="top" wrapText="1"/>
      <protection locked="0"/>
    </xf>
    <xf numFmtId="0" fontId="1" fillId="0" borderId="1" xfId="0" applyFont="1" applyBorder="1" applyAlignment="1">
      <alignment horizontal="right" vertical="top"/>
    </xf>
    <xf numFmtId="2" fontId="2" fillId="2" borderId="1" xfId="0" applyNumberFormat="1" applyFont="1" applyFill="1" applyBorder="1" applyAlignment="1">
      <alignment horizontal="center" vertical="center" wrapText="1"/>
    </xf>
    <xf numFmtId="0" fontId="1" fillId="0" borderId="0" xfId="0" applyFont="1" applyAlignment="1">
      <alignment horizontal="right"/>
    </xf>
    <xf numFmtId="0" fontId="1" fillId="0" borderId="10" xfId="0" applyFont="1" applyBorder="1" applyAlignment="1">
      <alignment horizontal="center" vertical="top" wrapText="1"/>
    </xf>
    <xf numFmtId="0" fontId="7" fillId="0" borderId="0" xfId="0" applyFont="1" applyAlignment="1">
      <alignment horizontal="center" vertical="center" wrapText="1"/>
    </xf>
    <xf numFmtId="0" fontId="12" fillId="0" borderId="1" xfId="0" applyFont="1" applyBorder="1"/>
    <xf numFmtId="0" fontId="0" fillId="0" borderId="0" xfId="0" applyAlignment="1">
      <alignment horizontal="left" vertical="top" wrapText="1"/>
    </xf>
    <xf numFmtId="0" fontId="0" fillId="0" borderId="0" xfId="0" applyAlignment="1">
      <alignment vertical="top" wrapText="1"/>
    </xf>
    <xf numFmtId="0" fontId="0" fillId="0" borderId="10" xfId="0" applyBorder="1"/>
    <xf numFmtId="0" fontId="1" fillId="0" borderId="3" xfId="0" applyFont="1" applyBorder="1"/>
    <xf numFmtId="22" fontId="0" fillId="0" borderId="0" xfId="0" applyNumberFormat="1"/>
    <xf numFmtId="11" fontId="0" fillId="0" borderId="0" xfId="0" applyNumberFormat="1"/>
    <xf numFmtId="0" fontId="0" fillId="0" borderId="0" xfId="0" applyAlignment="1">
      <alignment horizontal="right" vertical="top"/>
    </xf>
    <xf numFmtId="0" fontId="1" fillId="0" borderId="0" xfId="0" applyFont="1" applyAlignment="1">
      <alignment horizontal="left" vertical="top"/>
    </xf>
    <xf numFmtId="0" fontId="0" fillId="0" borderId="0" xfId="0" applyAlignment="1">
      <alignment horizontal="left" vertical="top"/>
    </xf>
    <xf numFmtId="0" fontId="12" fillId="0" borderId="0" xfId="0" applyFont="1"/>
    <xf numFmtId="0" fontId="1" fillId="0" borderId="0" xfId="0" applyFont="1" applyAlignment="1">
      <alignment horizontal="center"/>
    </xf>
    <xf numFmtId="0" fontId="0" fillId="0" borderId="2" xfId="0" applyBorder="1" applyAlignment="1">
      <alignment horizontal="center" wrapText="1"/>
    </xf>
    <xf numFmtId="0" fontId="0" fillId="0" borderId="0" xfId="0" applyAlignment="1">
      <alignment horizontal="center" wrapText="1"/>
    </xf>
    <xf numFmtId="0" fontId="1" fillId="0" borderId="6" xfId="0" applyFont="1" applyBorder="1" applyAlignment="1">
      <alignment horizontal="center" vertical="top" wrapText="1"/>
    </xf>
    <xf numFmtId="0" fontId="1" fillId="0" borderId="10" xfId="0" applyFont="1" applyBorder="1" applyAlignment="1">
      <alignment horizontal="center"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1" fillId="0" borderId="1" xfId="0" applyFont="1" applyBorder="1" applyAlignment="1">
      <alignment horizontal="center" vertical="center"/>
    </xf>
    <xf numFmtId="0" fontId="0" fillId="0" borderId="1"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7" fillId="0" borderId="8" xfId="0" applyFont="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2" fontId="0" fillId="0" borderId="0" xfId="0" applyNumberFormat="1" applyAlignment="1">
      <alignment horizontal="center"/>
    </xf>
    <xf numFmtId="0" fontId="0" fillId="0" borderId="0" xfId="0" applyAlignment="1">
      <alignment horizontal="center"/>
    </xf>
    <xf numFmtId="2" fontId="0" fillId="0" borderId="15" xfId="0" applyNumberFormat="1" applyBorder="1" applyAlignment="1">
      <alignment horizontal="center"/>
    </xf>
    <xf numFmtId="0" fontId="0" fillId="0" borderId="10" xfId="0" applyBorder="1" applyAlignment="1">
      <alignment horizontal="center"/>
    </xf>
    <xf numFmtId="2" fontId="0" fillId="0" borderId="6" xfId="0" applyNumberFormat="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0" fontId="8" fillId="0" borderId="0" xfId="0" applyFont="1" applyAlignment="1">
      <alignment horizontal="center" vertical="center"/>
    </xf>
    <xf numFmtId="0" fontId="0" fillId="0" borderId="6" xfId="0" applyBorder="1" applyAlignment="1">
      <alignment horizontal="right" vertical="top"/>
    </xf>
    <xf numFmtId="0" fontId="0" fillId="0" borderId="10" xfId="0" applyBorder="1" applyAlignment="1">
      <alignment horizontal="right" vertical="top"/>
    </xf>
    <xf numFmtId="0" fontId="8" fillId="0" borderId="0" xfId="0" applyFont="1" applyAlignment="1">
      <alignment horizontal="center" vertic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0" borderId="1" xfId="0" applyBorder="1" applyAlignment="1">
      <alignment horizontal="right" vertical="top"/>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 fillId="0" borderId="1" xfId="0" applyFont="1" applyBorder="1" applyAlignment="1">
      <alignment horizontal="left" vertical="top"/>
    </xf>
    <xf numFmtId="0" fontId="1" fillId="0" borderId="1" xfId="0" applyFont="1" applyBorder="1" applyAlignment="1">
      <alignment horizontal="right" vertical="top" wrapText="1"/>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cellXfs>
  <cellStyles count="1">
    <cellStyle name="Normal" xfId="0" builtinId="0"/>
  </cellStyles>
  <dxfs count="4">
    <dxf>
      <fill>
        <patternFill>
          <bgColor rgb="FF92D050"/>
        </patternFill>
      </fill>
    </dxf>
    <dxf>
      <fill>
        <patternFill>
          <bgColor rgb="FFFF0000"/>
        </patternFill>
      </fill>
    </dxf>
    <dxf>
      <font>
        <color theme="1"/>
      </font>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751 Corrected</a:t>
            </a:r>
            <a:r>
              <a:rPr lang="en-US" baseline="0"/>
              <a:t> Predictions </a:t>
            </a:r>
            <a:r>
              <a:rPr lang="en-US"/>
              <a:t>and Analytical DM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'Linear Regression'!$B$4</c:f>
              <c:strCache>
                <c:ptCount val="1"/>
                <c:pt idx="0">
                  <c:v>751 % DM Prediction</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0"/>
            <c:trendlineLbl>
              <c:layout>
                <c:manualLayout>
                  <c:x val="0.41574268148644705"/>
                  <c:y val="-0.35088974941728068"/>
                </c:manualLayout>
              </c:layout>
              <c:numFmt formatCode="General" sourceLinked="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rendlineLbl>
          </c:trendline>
          <c:trendline>
            <c:spPr>
              <a:ln w="19050" cap="rnd">
                <a:solidFill>
                  <a:schemeClr val="accent1"/>
                </a:solidFill>
                <a:prstDash val="sysDot"/>
              </a:ln>
              <a:effectLst/>
            </c:spPr>
            <c:trendlineType val="linear"/>
            <c:dispRSqr val="0"/>
            <c:dispEq val="0"/>
          </c:trendline>
          <c:xVal>
            <c:numRef>
              <c:f>'Linear Regression'!$C$5:$C$14</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'Linear Regression'!$B$5:$B$14</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1-50C2-41CA-B1A3-66EEF71EA5B6}"/>
            </c:ext>
          </c:extLst>
        </c:ser>
        <c:ser>
          <c:idx val="1"/>
          <c:order val="1"/>
          <c:tx>
            <c:v>Corrected Instrument Predictions</c:v>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0"/>
          </c:trendline>
          <c:xVal>
            <c:numRef>
              <c:f>'Linear Regression'!$C$5:$C$14</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'Linear Regression'!$D$5:$D$14</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2-2804-4B88-B842-7DCB5530669A}"/>
            </c:ext>
          </c:extLst>
        </c:ser>
        <c:dLbls>
          <c:showLegendKey val="0"/>
          <c:showVal val="0"/>
          <c:showCatName val="0"/>
          <c:showSerName val="0"/>
          <c:showPercent val="0"/>
          <c:showBubbleSize val="0"/>
        </c:dLbls>
        <c:axId val="1091229920"/>
        <c:axId val="1091230248"/>
      </c:scatterChart>
      <c:valAx>
        <c:axId val="1091229920"/>
        <c:scaling>
          <c:orientation val="minMax"/>
          <c:max val="30"/>
          <c:min val="12"/>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Analytical</a:t>
                </a:r>
                <a:r>
                  <a:rPr lang="en-US" baseline="0"/>
                  <a:t> DM</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1230248"/>
        <c:crosses val="autoZero"/>
        <c:crossBetween val="midCat"/>
      </c:valAx>
      <c:valAx>
        <c:axId val="1091230248"/>
        <c:scaling>
          <c:orientation val="minMax"/>
          <c:max val="30"/>
          <c:min val="1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Predicted DM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1229920"/>
        <c:crosses val="autoZero"/>
        <c:crossBetween val="midCat"/>
      </c:valAx>
      <c:spPr>
        <a:noFill/>
        <a:ln>
          <a:noFill/>
        </a:ln>
        <a:effectLst/>
      </c:spPr>
    </c:plotArea>
    <c:legend>
      <c:legendPos val="b"/>
      <c:legendEntry>
        <c:idx val="2"/>
        <c:delete val="1"/>
      </c:legendEntry>
      <c:legendEntry>
        <c:idx val="3"/>
        <c:delete val="1"/>
      </c:legendEntry>
      <c:legendEntry>
        <c:idx val="4"/>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751 Corrected</a:t>
            </a:r>
            <a:r>
              <a:rPr lang="en-US" baseline="0"/>
              <a:t> Predictions </a:t>
            </a:r>
            <a:r>
              <a:rPr lang="en-US"/>
              <a:t>and Analytical Brix</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'Linear Regression'!$B$16</c:f>
              <c:strCache>
                <c:ptCount val="1"/>
                <c:pt idx="0">
                  <c:v>751 % Brix Prediction</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0"/>
            <c:trendlineLbl>
              <c:layout>
                <c:manualLayout>
                  <c:x val="0.4391859612962567"/>
                  <c:y val="-4.9909684366377279E-2"/>
                </c:manualLayout>
              </c:layout>
              <c:numFmt formatCode="General" sourceLinked="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rendlineLbl>
          </c:trendline>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0"/>
            <c:dispEq val="0"/>
          </c:trendline>
          <c:xVal>
            <c:numRef>
              <c:f>'Linear Regression'!$C$17:$C$26</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'Linear Regression'!$B$17:$B$26</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2-475C-4DF5-BCA5-8FDD1447AE78}"/>
            </c:ext>
          </c:extLst>
        </c:ser>
        <c:ser>
          <c:idx val="1"/>
          <c:order val="1"/>
          <c:tx>
            <c:v>Corrected Instrument Predictions</c:v>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0"/>
          </c:trendline>
          <c:xVal>
            <c:numRef>
              <c:f>'Linear Regression'!$C$17:$C$26</c:f>
              <c:numCache>
                <c:formatCode>0.00</c:formatCode>
                <c:ptCount val="10"/>
                <c:pt idx="0">
                  <c:v>0</c:v>
                </c:pt>
                <c:pt idx="1">
                  <c:v>0</c:v>
                </c:pt>
                <c:pt idx="2">
                  <c:v>0</c:v>
                </c:pt>
                <c:pt idx="3">
                  <c:v>0</c:v>
                </c:pt>
                <c:pt idx="4">
                  <c:v>0</c:v>
                </c:pt>
                <c:pt idx="5">
                  <c:v>0</c:v>
                </c:pt>
                <c:pt idx="6">
                  <c:v>0</c:v>
                </c:pt>
                <c:pt idx="7">
                  <c:v>0</c:v>
                </c:pt>
                <c:pt idx="8">
                  <c:v>0</c:v>
                </c:pt>
                <c:pt idx="9">
                  <c:v>0</c:v>
                </c:pt>
              </c:numCache>
            </c:numRef>
          </c:xVal>
          <c:yVal>
            <c:numRef>
              <c:f>'Linear Regression'!$D$17:$D$26</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4-475C-4DF5-BCA5-8FDD1447AE78}"/>
            </c:ext>
          </c:extLst>
        </c:ser>
        <c:dLbls>
          <c:showLegendKey val="0"/>
          <c:showVal val="0"/>
          <c:showCatName val="0"/>
          <c:showSerName val="0"/>
          <c:showPercent val="0"/>
          <c:showBubbleSize val="0"/>
        </c:dLbls>
        <c:axId val="1091229920"/>
        <c:axId val="1091230248"/>
      </c:scatterChart>
      <c:valAx>
        <c:axId val="1091229920"/>
        <c:scaling>
          <c:orientation val="minMax"/>
          <c:max val="2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Analytical</a:t>
                </a:r>
                <a:r>
                  <a:rPr lang="en-US" baseline="0"/>
                  <a:t> Brix</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1230248"/>
        <c:crosses val="autoZero"/>
        <c:crossBetween val="midCat"/>
      </c:valAx>
      <c:valAx>
        <c:axId val="1091230248"/>
        <c:scaling>
          <c:orientation val="minMax"/>
          <c:max val="2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Predicted Brix</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1229920"/>
        <c:crosses val="autoZero"/>
        <c:crossBetween val="midCat"/>
      </c:valAx>
      <c:spPr>
        <a:noFill/>
        <a:ln>
          <a:noFill/>
        </a:ln>
        <a:effectLst/>
      </c:spPr>
    </c:plotArea>
    <c:legend>
      <c:legendPos val="b"/>
      <c:legendEntry>
        <c:idx val="2"/>
        <c:delete val="1"/>
      </c:legendEntry>
      <c:legendEntry>
        <c:idx val="3"/>
        <c:delete val="1"/>
      </c:legendEntry>
      <c:legendEntry>
        <c:idx val="4"/>
        <c:delete val="1"/>
      </c:legendEntry>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png"/><Relationship Id="rId6" Type="http://schemas.openxmlformats.org/officeDocument/2006/relationships/image" Target="../media/image8.jpeg"/><Relationship Id="rId5" Type="http://schemas.openxmlformats.org/officeDocument/2006/relationships/image" Target="../media/image7.jpe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990600</xdr:colOff>
      <xdr:row>13</xdr:row>
      <xdr:rowOff>76200</xdr:rowOff>
    </xdr:from>
    <xdr:to>
      <xdr:col>1</xdr:col>
      <xdr:colOff>4110990</xdr:colOff>
      <xdr:row>23</xdr:row>
      <xdr:rowOff>82869</xdr:rowOff>
    </xdr:to>
    <xdr:sp macro="" textlink="">
      <xdr:nvSpPr>
        <xdr:cNvPr id="2" name="Arrow: Right 1">
          <a:extLst>
            <a:ext uri="{FF2B5EF4-FFF2-40B4-BE49-F238E27FC236}">
              <a16:creationId xmlns:a16="http://schemas.microsoft.com/office/drawing/2014/main" id="{9B642E02-8AE8-4D75-8D0E-8D6080C03C29}"/>
            </a:ext>
          </a:extLst>
        </xdr:cNvPr>
        <xdr:cNvSpPr/>
      </xdr:nvSpPr>
      <xdr:spPr>
        <a:xfrm>
          <a:off x="1600200" y="4587240"/>
          <a:ext cx="3120390" cy="183546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t>Blue arrows in this template indicate where you need</a:t>
          </a:r>
          <a:r>
            <a:rPr lang="en-US" sz="1600" b="1" baseline="0"/>
            <a:t> to input your data!</a:t>
          </a:r>
          <a:endParaRPr lang="en-US" sz="1600" b="1"/>
        </a:p>
      </xdr:txBody>
    </xdr:sp>
    <xdr:clientData/>
  </xdr:twoCellAnchor>
  <xdr:twoCellAnchor>
    <xdr:from>
      <xdr:col>6</xdr:col>
      <xdr:colOff>601980</xdr:colOff>
      <xdr:row>11</xdr:row>
      <xdr:rowOff>167640</xdr:rowOff>
    </xdr:from>
    <xdr:to>
      <xdr:col>7</xdr:col>
      <xdr:colOff>556260</xdr:colOff>
      <xdr:row>13</xdr:row>
      <xdr:rowOff>30480</xdr:rowOff>
    </xdr:to>
    <xdr:sp macro="" textlink="">
      <xdr:nvSpPr>
        <xdr:cNvPr id="7" name="Arrow: Right 6">
          <a:extLst>
            <a:ext uri="{FF2B5EF4-FFF2-40B4-BE49-F238E27FC236}">
              <a16:creationId xmlns:a16="http://schemas.microsoft.com/office/drawing/2014/main" id="{1C86F3AE-B9AF-4A82-8CBE-8BA30E5B15D3}"/>
            </a:ext>
          </a:extLst>
        </xdr:cNvPr>
        <xdr:cNvSpPr/>
      </xdr:nvSpPr>
      <xdr:spPr>
        <a:xfrm>
          <a:off x="9342120" y="4130040"/>
          <a:ext cx="563880" cy="411480"/>
        </a:xfrm>
        <a:prstGeom prst="rightArrow">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2060"/>
            </a:solidFill>
          </a:endParaRPr>
        </a:p>
      </xdr:txBody>
    </xdr:sp>
    <xdr:clientData/>
  </xdr:twoCellAnchor>
  <xdr:twoCellAnchor editAs="oneCell">
    <xdr:from>
      <xdr:col>8</xdr:col>
      <xdr:colOff>276225</xdr:colOff>
      <xdr:row>2</xdr:row>
      <xdr:rowOff>129540</xdr:rowOff>
    </xdr:from>
    <xdr:to>
      <xdr:col>12</xdr:col>
      <xdr:colOff>53340</xdr:colOff>
      <xdr:row>7</xdr:row>
      <xdr:rowOff>673100</xdr:rowOff>
    </xdr:to>
    <xdr:pic>
      <xdr:nvPicPr>
        <xdr:cNvPr id="5" name="Picture 4" descr="Image">
          <a:extLst>
            <a:ext uri="{FF2B5EF4-FFF2-40B4-BE49-F238E27FC236}">
              <a16:creationId xmlns:a16="http://schemas.microsoft.com/office/drawing/2014/main" id="{72B197E7-774C-388D-B441-9D8C7F84F8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27945" y="579120"/>
          <a:ext cx="2207895" cy="2943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127634</xdr:colOff>
      <xdr:row>2</xdr:row>
      <xdr:rowOff>114299</xdr:rowOff>
    </xdr:from>
    <xdr:to>
      <xdr:col>6</xdr:col>
      <xdr:colOff>400050</xdr:colOff>
      <xdr:row>7</xdr:row>
      <xdr:rowOff>626110</xdr:rowOff>
    </xdr:to>
    <xdr:pic>
      <xdr:nvPicPr>
        <xdr:cNvPr id="8" name="Picture 7" descr="A picture containing indoor&#10;&#10;Description automatically generated">
          <a:extLst>
            <a:ext uri="{FF2B5EF4-FFF2-40B4-BE49-F238E27FC236}">
              <a16:creationId xmlns:a16="http://schemas.microsoft.com/office/drawing/2014/main" id="{85A9618E-912F-851D-27C7-2AE8AAAE46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47534" y="563879"/>
          <a:ext cx="2181226" cy="29083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457200</xdr:colOff>
      <xdr:row>21</xdr:row>
      <xdr:rowOff>85725</xdr:rowOff>
    </xdr:from>
    <xdr:to>
      <xdr:col>2</xdr:col>
      <xdr:colOff>676275</xdr:colOff>
      <xdr:row>21</xdr:row>
      <xdr:rowOff>428625</xdr:rowOff>
    </xdr:to>
    <xdr:sp macro="" textlink="">
      <xdr:nvSpPr>
        <xdr:cNvPr id="2" name="Arrow: Down 1">
          <a:extLst>
            <a:ext uri="{FF2B5EF4-FFF2-40B4-BE49-F238E27FC236}">
              <a16:creationId xmlns:a16="http://schemas.microsoft.com/office/drawing/2014/main" id="{8776B739-E1E1-44BD-8C82-27D2BA159ABE}"/>
            </a:ext>
          </a:extLst>
        </xdr:cNvPr>
        <xdr:cNvSpPr/>
      </xdr:nvSpPr>
      <xdr:spPr>
        <a:xfrm>
          <a:off x="1990725" y="6097905"/>
          <a:ext cx="217170" cy="342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409575</xdr:colOff>
      <xdr:row>21</xdr:row>
      <xdr:rowOff>85725</xdr:rowOff>
    </xdr:from>
    <xdr:to>
      <xdr:col>3</xdr:col>
      <xdr:colOff>628650</xdr:colOff>
      <xdr:row>21</xdr:row>
      <xdr:rowOff>428625</xdr:rowOff>
    </xdr:to>
    <xdr:sp macro="" textlink="">
      <xdr:nvSpPr>
        <xdr:cNvPr id="3" name="Arrow: Down 2">
          <a:extLst>
            <a:ext uri="{FF2B5EF4-FFF2-40B4-BE49-F238E27FC236}">
              <a16:creationId xmlns:a16="http://schemas.microsoft.com/office/drawing/2014/main" id="{694F4E67-F0F3-4856-A192-69A5AD1535F8}"/>
            </a:ext>
          </a:extLst>
        </xdr:cNvPr>
        <xdr:cNvSpPr/>
      </xdr:nvSpPr>
      <xdr:spPr>
        <a:xfrm>
          <a:off x="3141345" y="6097905"/>
          <a:ext cx="217170" cy="342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361950</xdr:colOff>
      <xdr:row>21</xdr:row>
      <xdr:rowOff>95250</xdr:rowOff>
    </xdr:from>
    <xdr:to>
      <xdr:col>5</xdr:col>
      <xdr:colOff>581025</xdr:colOff>
      <xdr:row>21</xdr:row>
      <xdr:rowOff>438150</xdr:rowOff>
    </xdr:to>
    <xdr:sp macro="" textlink="">
      <xdr:nvSpPr>
        <xdr:cNvPr id="4" name="Arrow: Down 3">
          <a:extLst>
            <a:ext uri="{FF2B5EF4-FFF2-40B4-BE49-F238E27FC236}">
              <a16:creationId xmlns:a16="http://schemas.microsoft.com/office/drawing/2014/main" id="{2CDC9F9F-751B-4C64-94C1-A4F098C34DDD}"/>
            </a:ext>
          </a:extLst>
        </xdr:cNvPr>
        <xdr:cNvSpPr/>
      </xdr:nvSpPr>
      <xdr:spPr>
        <a:xfrm>
          <a:off x="4187190" y="6101715"/>
          <a:ext cx="224790" cy="342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419100</xdr:colOff>
      <xdr:row>21</xdr:row>
      <xdr:rowOff>95250</xdr:rowOff>
    </xdr:from>
    <xdr:to>
      <xdr:col>6</xdr:col>
      <xdr:colOff>638175</xdr:colOff>
      <xdr:row>21</xdr:row>
      <xdr:rowOff>438150</xdr:rowOff>
    </xdr:to>
    <xdr:sp macro="" textlink="">
      <xdr:nvSpPr>
        <xdr:cNvPr id="7" name="Arrow: Down 6">
          <a:extLst>
            <a:ext uri="{FF2B5EF4-FFF2-40B4-BE49-F238E27FC236}">
              <a16:creationId xmlns:a16="http://schemas.microsoft.com/office/drawing/2014/main" id="{80FE7384-C459-4E68-8B4F-82C980D888C4}"/>
            </a:ext>
          </a:extLst>
        </xdr:cNvPr>
        <xdr:cNvSpPr/>
      </xdr:nvSpPr>
      <xdr:spPr>
        <a:xfrm>
          <a:off x="5238750" y="6101715"/>
          <a:ext cx="217170" cy="342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97155</xdr:colOff>
      <xdr:row>1</xdr:row>
      <xdr:rowOff>368141</xdr:rowOff>
    </xdr:from>
    <xdr:to>
      <xdr:col>16</xdr:col>
      <xdr:colOff>550546</xdr:colOff>
      <xdr:row>11</xdr:row>
      <xdr:rowOff>173354</xdr:rowOff>
    </xdr:to>
    <xdr:pic>
      <xdr:nvPicPr>
        <xdr:cNvPr id="8" name="Picture 7">
          <a:extLst>
            <a:ext uri="{FF2B5EF4-FFF2-40B4-BE49-F238E27FC236}">
              <a16:creationId xmlns:a16="http://schemas.microsoft.com/office/drawing/2014/main" id="{E11B5A34-6315-42AB-A38D-F74DA3D6068B}"/>
            </a:ext>
          </a:extLst>
        </xdr:cNvPr>
        <xdr:cNvPicPr>
          <a:picLocks noChangeAspect="1"/>
        </xdr:cNvPicPr>
      </xdr:nvPicPr>
      <xdr:blipFill>
        <a:blip xmlns:r="http://schemas.openxmlformats.org/officeDocument/2006/relationships" r:embed="rId1"/>
        <a:stretch>
          <a:fillRect/>
        </a:stretch>
      </xdr:blipFill>
      <xdr:spPr>
        <a:xfrm>
          <a:off x="11050905" y="549116"/>
          <a:ext cx="2282191" cy="2910363"/>
        </a:xfrm>
        <a:prstGeom prst="rect">
          <a:avLst/>
        </a:prstGeom>
      </xdr:spPr>
    </xdr:pic>
    <xdr:clientData/>
  </xdr:twoCellAnchor>
  <xdr:twoCellAnchor>
    <xdr:from>
      <xdr:col>16</xdr:col>
      <xdr:colOff>632460</xdr:colOff>
      <xdr:row>5</xdr:row>
      <xdr:rowOff>68580</xdr:rowOff>
    </xdr:from>
    <xdr:to>
      <xdr:col>17</xdr:col>
      <xdr:colOff>129540</xdr:colOff>
      <xdr:row>6</xdr:row>
      <xdr:rowOff>137160</xdr:rowOff>
    </xdr:to>
    <xdr:sp macro="" textlink="">
      <xdr:nvSpPr>
        <xdr:cNvPr id="21" name="Arrow: Right 20">
          <a:extLst>
            <a:ext uri="{FF2B5EF4-FFF2-40B4-BE49-F238E27FC236}">
              <a16:creationId xmlns:a16="http://schemas.microsoft.com/office/drawing/2014/main" id="{E3B1868D-013A-15C2-1294-C1E8AB16A495}"/>
            </a:ext>
          </a:extLst>
        </xdr:cNvPr>
        <xdr:cNvSpPr/>
      </xdr:nvSpPr>
      <xdr:spPr>
        <a:xfrm>
          <a:off x="10713720" y="1447800"/>
          <a:ext cx="281940" cy="251460"/>
        </a:xfrm>
        <a:prstGeom prst="rightArrow">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563880</xdr:colOff>
      <xdr:row>4</xdr:row>
      <xdr:rowOff>160020</xdr:rowOff>
    </xdr:from>
    <xdr:to>
      <xdr:col>19</xdr:col>
      <xdr:colOff>845820</xdr:colOff>
      <xdr:row>6</xdr:row>
      <xdr:rowOff>45720</xdr:rowOff>
    </xdr:to>
    <xdr:sp macro="" textlink="">
      <xdr:nvSpPr>
        <xdr:cNvPr id="22" name="Arrow: Right 21">
          <a:extLst>
            <a:ext uri="{FF2B5EF4-FFF2-40B4-BE49-F238E27FC236}">
              <a16:creationId xmlns:a16="http://schemas.microsoft.com/office/drawing/2014/main" id="{0C711805-AD85-4A9B-B191-74C02E11E576}"/>
            </a:ext>
          </a:extLst>
        </xdr:cNvPr>
        <xdr:cNvSpPr/>
      </xdr:nvSpPr>
      <xdr:spPr>
        <a:xfrm>
          <a:off x="13639800" y="1356360"/>
          <a:ext cx="281940" cy="251460"/>
        </a:xfrm>
        <a:prstGeom prst="rightArrow">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121920</xdr:colOff>
      <xdr:row>29</xdr:row>
      <xdr:rowOff>175260</xdr:rowOff>
    </xdr:from>
    <xdr:to>
      <xdr:col>17</xdr:col>
      <xdr:colOff>403860</xdr:colOff>
      <xdr:row>31</xdr:row>
      <xdr:rowOff>60960</xdr:rowOff>
    </xdr:to>
    <xdr:sp macro="" textlink="">
      <xdr:nvSpPr>
        <xdr:cNvPr id="25" name="Arrow: Right 24">
          <a:extLst>
            <a:ext uri="{FF2B5EF4-FFF2-40B4-BE49-F238E27FC236}">
              <a16:creationId xmlns:a16="http://schemas.microsoft.com/office/drawing/2014/main" id="{1303B768-D3C0-431A-9A2C-31E35A14D7E4}"/>
            </a:ext>
          </a:extLst>
        </xdr:cNvPr>
        <xdr:cNvSpPr/>
      </xdr:nvSpPr>
      <xdr:spPr>
        <a:xfrm>
          <a:off x="10988040" y="7726680"/>
          <a:ext cx="281940" cy="251460"/>
        </a:xfrm>
        <a:prstGeom prst="rightArrow">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182880</xdr:colOff>
      <xdr:row>21</xdr:row>
      <xdr:rowOff>91440</xdr:rowOff>
    </xdr:from>
    <xdr:to>
      <xdr:col>11</xdr:col>
      <xdr:colOff>401955</xdr:colOff>
      <xdr:row>21</xdr:row>
      <xdr:rowOff>434340</xdr:rowOff>
    </xdr:to>
    <xdr:sp macro="" textlink="">
      <xdr:nvSpPr>
        <xdr:cNvPr id="5" name="Arrow: Down 4">
          <a:extLst>
            <a:ext uri="{FF2B5EF4-FFF2-40B4-BE49-F238E27FC236}">
              <a16:creationId xmlns:a16="http://schemas.microsoft.com/office/drawing/2014/main" id="{D9DB034F-AA88-408C-8CC8-8BD4728FE348}"/>
            </a:ext>
          </a:extLst>
        </xdr:cNvPr>
        <xdr:cNvSpPr/>
      </xdr:nvSpPr>
      <xdr:spPr>
        <a:xfrm>
          <a:off x="9921240" y="6050280"/>
          <a:ext cx="219075" cy="342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17</xdr:col>
      <xdr:colOff>392430</xdr:colOff>
      <xdr:row>1</xdr:row>
      <xdr:rowOff>380999</xdr:rowOff>
    </xdr:from>
    <xdr:to>
      <xdr:col>19</xdr:col>
      <xdr:colOff>409575</xdr:colOff>
      <xdr:row>12</xdr:row>
      <xdr:rowOff>47625</xdr:rowOff>
    </xdr:to>
    <xdr:pic>
      <xdr:nvPicPr>
        <xdr:cNvPr id="6" name="Picture 5" descr="Image">
          <a:extLst>
            <a:ext uri="{FF2B5EF4-FFF2-40B4-BE49-F238E27FC236}">
              <a16:creationId xmlns:a16="http://schemas.microsoft.com/office/drawing/2014/main" id="{2C2752AE-47FA-B12E-A40B-5E7EDC50DF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956030" y="561974"/>
          <a:ext cx="2226945" cy="2952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962025</xdr:colOff>
      <xdr:row>1</xdr:row>
      <xdr:rowOff>390524</xdr:rowOff>
    </xdr:from>
    <xdr:to>
      <xdr:col>23</xdr:col>
      <xdr:colOff>80009</xdr:colOff>
      <xdr:row>12</xdr:row>
      <xdr:rowOff>97788</xdr:rowOff>
    </xdr:to>
    <xdr:pic>
      <xdr:nvPicPr>
        <xdr:cNvPr id="16" name="Picture 15" descr="Image">
          <a:extLst>
            <a:ext uri="{FF2B5EF4-FFF2-40B4-BE49-F238E27FC236}">
              <a16:creationId xmlns:a16="http://schemas.microsoft.com/office/drawing/2014/main" id="{A2D239D4-7707-2883-DF1D-7960985A911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735425" y="571499"/>
          <a:ext cx="2242184" cy="29933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120014</xdr:colOff>
      <xdr:row>12</xdr:row>
      <xdr:rowOff>342899</xdr:rowOff>
    </xdr:from>
    <xdr:to>
      <xdr:col>16</xdr:col>
      <xdr:colOff>478155</xdr:colOff>
      <xdr:row>22</xdr:row>
      <xdr:rowOff>170180</xdr:rowOff>
    </xdr:to>
    <xdr:pic>
      <xdr:nvPicPr>
        <xdr:cNvPr id="17" name="Picture 16" descr="Image">
          <a:extLst>
            <a:ext uri="{FF2B5EF4-FFF2-40B4-BE49-F238E27FC236}">
              <a16:creationId xmlns:a16="http://schemas.microsoft.com/office/drawing/2014/main" id="{EACEF4E1-E57D-F145-1754-E406BDE1B2A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077574" y="3703319"/>
          <a:ext cx="2196466" cy="2928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457200</xdr:colOff>
      <xdr:row>12</xdr:row>
      <xdr:rowOff>299721</xdr:rowOff>
    </xdr:from>
    <xdr:to>
      <xdr:col>19</xdr:col>
      <xdr:colOff>457199</xdr:colOff>
      <xdr:row>22</xdr:row>
      <xdr:rowOff>135255</xdr:rowOff>
    </xdr:to>
    <xdr:pic>
      <xdr:nvPicPr>
        <xdr:cNvPr id="18" name="Picture 17" descr="Image">
          <a:extLst>
            <a:ext uri="{FF2B5EF4-FFF2-40B4-BE49-F238E27FC236}">
              <a16:creationId xmlns:a16="http://schemas.microsoft.com/office/drawing/2014/main" id="{1E513003-080B-DFA4-8D00-DC9841315326}"/>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028420" y="3660141"/>
          <a:ext cx="2209799" cy="2946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777240</xdr:colOff>
      <xdr:row>18</xdr:row>
      <xdr:rowOff>7620</xdr:rowOff>
    </xdr:from>
    <xdr:to>
      <xdr:col>17</xdr:col>
      <xdr:colOff>274320</xdr:colOff>
      <xdr:row>19</xdr:row>
      <xdr:rowOff>76200</xdr:rowOff>
    </xdr:to>
    <xdr:sp macro="" textlink="">
      <xdr:nvSpPr>
        <xdr:cNvPr id="19" name="Arrow: Right 18">
          <a:extLst>
            <a:ext uri="{FF2B5EF4-FFF2-40B4-BE49-F238E27FC236}">
              <a16:creationId xmlns:a16="http://schemas.microsoft.com/office/drawing/2014/main" id="{324B0AF7-8D24-44B7-A3F2-FBE230032026}"/>
            </a:ext>
          </a:extLst>
        </xdr:cNvPr>
        <xdr:cNvSpPr/>
      </xdr:nvSpPr>
      <xdr:spPr>
        <a:xfrm>
          <a:off x="13563600" y="4953000"/>
          <a:ext cx="281940" cy="251460"/>
        </a:xfrm>
        <a:prstGeom prst="rightArrow">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19</xdr:col>
      <xdr:colOff>1086482</xdr:colOff>
      <xdr:row>12</xdr:row>
      <xdr:rowOff>327660</xdr:rowOff>
    </xdr:from>
    <xdr:to>
      <xdr:col>23</xdr:col>
      <xdr:colOff>95250</xdr:colOff>
      <xdr:row>22</xdr:row>
      <xdr:rowOff>209550</xdr:rowOff>
    </xdr:to>
    <xdr:pic>
      <xdr:nvPicPr>
        <xdr:cNvPr id="20" name="Picture 19" descr="A picture containing text&#10;&#10;Description automatically generated">
          <a:extLst>
            <a:ext uri="{FF2B5EF4-FFF2-40B4-BE49-F238E27FC236}">
              <a16:creationId xmlns:a16="http://schemas.microsoft.com/office/drawing/2014/main" id="{F9818111-0D7B-660B-B73B-5B2E27259761}"/>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9781" r="1884" b="9910"/>
        <a:stretch/>
      </xdr:blipFill>
      <xdr:spPr bwMode="auto">
        <a:xfrm>
          <a:off x="16867502" y="3688080"/>
          <a:ext cx="2121538" cy="2971800"/>
        </a:xfrm>
        <a:prstGeom prst="rect">
          <a:avLst/>
        </a:prstGeom>
        <a:ln>
          <a:noFill/>
        </a:ln>
        <a:extLst>
          <a:ext uri="{53640926-AAD7-44D8-BBD7-CCE9431645EC}">
            <a14:shadowObscured xmlns:a14="http://schemas.microsoft.com/office/drawing/2010/main"/>
          </a:ext>
        </a:extLst>
      </xdr:spPr>
    </xdr:pic>
    <xdr:clientData/>
  </xdr:twoCellAnchor>
  <xdr:twoCellAnchor>
    <xdr:from>
      <xdr:col>19</xdr:col>
      <xdr:colOff>701040</xdr:colOff>
      <xdr:row>16</xdr:row>
      <xdr:rowOff>388620</xdr:rowOff>
    </xdr:from>
    <xdr:to>
      <xdr:col>19</xdr:col>
      <xdr:colOff>982980</xdr:colOff>
      <xdr:row>19</xdr:row>
      <xdr:rowOff>53340</xdr:rowOff>
    </xdr:to>
    <xdr:sp macro="" textlink="">
      <xdr:nvSpPr>
        <xdr:cNvPr id="28" name="Arrow: Right 27">
          <a:extLst>
            <a:ext uri="{FF2B5EF4-FFF2-40B4-BE49-F238E27FC236}">
              <a16:creationId xmlns:a16="http://schemas.microsoft.com/office/drawing/2014/main" id="{FC72D005-07BF-4BC0-B099-171E9AFC3ECB}"/>
            </a:ext>
          </a:extLst>
        </xdr:cNvPr>
        <xdr:cNvSpPr/>
      </xdr:nvSpPr>
      <xdr:spPr>
        <a:xfrm>
          <a:off x="16482060" y="4930140"/>
          <a:ext cx="281940" cy="251460"/>
        </a:xfrm>
        <a:prstGeom prst="rightArrow">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361951</xdr:colOff>
      <xdr:row>15</xdr:row>
      <xdr:rowOff>243840</xdr:rowOff>
    </xdr:from>
    <xdr:to>
      <xdr:col>11</xdr:col>
      <xdr:colOff>137160</xdr:colOff>
      <xdr:row>36</xdr:row>
      <xdr:rowOff>45720</xdr:rowOff>
    </xdr:to>
    <xdr:graphicFrame macro="">
      <xdr:nvGraphicFramePr>
        <xdr:cNvPr id="2" name="Chart 1">
          <a:extLst>
            <a:ext uri="{FF2B5EF4-FFF2-40B4-BE49-F238E27FC236}">
              <a16:creationId xmlns:a16="http://schemas.microsoft.com/office/drawing/2014/main" id="{08F15B37-0BED-48CC-AA4B-186EFA296B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320040</xdr:colOff>
      <xdr:row>15</xdr:row>
      <xdr:rowOff>220980</xdr:rowOff>
    </xdr:from>
    <xdr:to>
      <xdr:col>17</xdr:col>
      <xdr:colOff>384809</xdr:colOff>
      <xdr:row>36</xdr:row>
      <xdr:rowOff>22860</xdr:rowOff>
    </xdr:to>
    <xdr:graphicFrame macro="">
      <xdr:nvGraphicFramePr>
        <xdr:cNvPr id="3" name="Chart 2">
          <a:extLst>
            <a:ext uri="{FF2B5EF4-FFF2-40B4-BE49-F238E27FC236}">
              <a16:creationId xmlns:a16="http://schemas.microsoft.com/office/drawing/2014/main" id="{8D7006BA-7226-46CD-BB81-111E17769F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0.14998</cdr:x>
      <cdr:y>0.13158</cdr:y>
    </cdr:from>
    <cdr:to>
      <cdr:x>0.93765</cdr:x>
      <cdr:y>0.76995</cdr:y>
    </cdr:to>
    <cdr:cxnSp macro="">
      <cdr:nvCxnSpPr>
        <cdr:cNvPr id="3" name="Straight Connector 2">
          <a:extLst xmlns:a="http://schemas.openxmlformats.org/drawingml/2006/main">
            <a:ext uri="{FF2B5EF4-FFF2-40B4-BE49-F238E27FC236}">
              <a16:creationId xmlns:a16="http://schemas.microsoft.com/office/drawing/2014/main" id="{3201F76A-934A-4906-A5FC-9705C43DE576}"/>
            </a:ext>
          </a:extLst>
        </cdr:cNvPr>
        <cdr:cNvCxnSpPr/>
      </cdr:nvCxnSpPr>
      <cdr:spPr>
        <a:xfrm xmlns:a="http://schemas.openxmlformats.org/drawingml/2006/main" flipV="1">
          <a:off x="714834" y="495300"/>
          <a:ext cx="3754295" cy="2403012"/>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0.14678</cdr:x>
      <cdr:y>0.12955</cdr:y>
    </cdr:from>
    <cdr:to>
      <cdr:x>0.94325</cdr:x>
      <cdr:y>0.76388</cdr:y>
    </cdr:to>
    <cdr:cxnSp macro="">
      <cdr:nvCxnSpPr>
        <cdr:cNvPr id="3" name="Straight Connector 2">
          <a:extLst xmlns:a="http://schemas.openxmlformats.org/drawingml/2006/main">
            <a:ext uri="{FF2B5EF4-FFF2-40B4-BE49-F238E27FC236}">
              <a16:creationId xmlns:a16="http://schemas.microsoft.com/office/drawing/2014/main" id="{3201F76A-934A-4906-A5FC-9705C43DE576}"/>
            </a:ext>
          </a:extLst>
        </cdr:cNvPr>
        <cdr:cNvCxnSpPr/>
      </cdr:nvCxnSpPr>
      <cdr:spPr>
        <a:xfrm xmlns:a="http://schemas.openxmlformats.org/drawingml/2006/main" flipV="1">
          <a:off x="699594" y="487680"/>
          <a:ext cx="3796206" cy="2387772"/>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6.xml><?xml version="1.0" encoding="utf-8"?>
<xdr:wsDr xmlns:xdr="http://schemas.openxmlformats.org/drawingml/2006/spreadsheetDrawing" xmlns:a="http://schemas.openxmlformats.org/drawingml/2006/main">
  <xdr:twoCellAnchor>
    <xdr:from>
      <xdr:col>9</xdr:col>
      <xdr:colOff>123825</xdr:colOff>
      <xdr:row>4</xdr:row>
      <xdr:rowOff>57155</xdr:rowOff>
    </xdr:from>
    <xdr:to>
      <xdr:col>9</xdr:col>
      <xdr:colOff>466725</xdr:colOff>
      <xdr:row>4</xdr:row>
      <xdr:rowOff>238128</xdr:rowOff>
    </xdr:to>
    <xdr:sp macro="" textlink="">
      <xdr:nvSpPr>
        <xdr:cNvPr id="2" name="Arrow: Down 1">
          <a:extLst>
            <a:ext uri="{FF2B5EF4-FFF2-40B4-BE49-F238E27FC236}">
              <a16:creationId xmlns:a16="http://schemas.microsoft.com/office/drawing/2014/main" id="{B7785818-E6AB-4357-A1E2-9DFD881E12DE}"/>
            </a:ext>
          </a:extLst>
        </xdr:cNvPr>
        <xdr:cNvSpPr/>
      </xdr:nvSpPr>
      <xdr:spPr>
        <a:xfrm rot="5400000">
          <a:off x="4756786" y="641989"/>
          <a:ext cx="186688" cy="342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104776</xdr:colOff>
      <xdr:row>5</xdr:row>
      <xdr:rowOff>38100</xdr:rowOff>
    </xdr:from>
    <xdr:to>
      <xdr:col>9</xdr:col>
      <xdr:colOff>381000</xdr:colOff>
      <xdr:row>5</xdr:row>
      <xdr:rowOff>266700</xdr:rowOff>
    </xdr:to>
    <xdr:sp macro="" textlink="">
      <xdr:nvSpPr>
        <xdr:cNvPr id="3" name="Star: 5 Points 2">
          <a:extLst>
            <a:ext uri="{FF2B5EF4-FFF2-40B4-BE49-F238E27FC236}">
              <a16:creationId xmlns:a16="http://schemas.microsoft.com/office/drawing/2014/main" id="{0ABE3B70-6336-4BBB-A754-D459DC86E2D0}"/>
            </a:ext>
          </a:extLst>
        </xdr:cNvPr>
        <xdr:cNvSpPr/>
      </xdr:nvSpPr>
      <xdr:spPr>
        <a:xfrm>
          <a:off x="4655821" y="1009650"/>
          <a:ext cx="278129" cy="228600"/>
        </a:xfrm>
        <a:prstGeom prst="star5">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B6C34-E1FA-44F9-897A-42C62B792026}">
  <dimension ref="A1:L133"/>
  <sheetViews>
    <sheetView tabSelected="1" topLeftCell="B6" workbookViewId="0">
      <selection activeCell="F10" sqref="F10:H12"/>
    </sheetView>
  </sheetViews>
  <sheetFormatPr defaultRowHeight="14.4" x14ac:dyDescent="0.3"/>
  <cols>
    <col min="2" max="2" width="81.6640625" customWidth="1"/>
    <col min="5" max="5" width="10.109375" customWidth="1"/>
  </cols>
  <sheetData>
    <row r="1" spans="1:12" ht="21" x14ac:dyDescent="0.4">
      <c r="A1" s="1" t="s">
        <v>50</v>
      </c>
      <c r="B1" s="1"/>
      <c r="C1" s="1"/>
      <c r="D1" s="1"/>
      <c r="E1" s="1"/>
      <c r="F1" s="1"/>
      <c r="G1" s="1"/>
      <c r="H1" s="1"/>
      <c r="I1" s="1"/>
      <c r="J1" s="1"/>
      <c r="K1" s="1"/>
      <c r="L1" s="1"/>
    </row>
    <row r="2" spans="1:12" x14ac:dyDescent="0.3">
      <c r="E2" s="52" t="s">
        <v>0</v>
      </c>
      <c r="F2" s="52"/>
      <c r="J2" s="52" t="s">
        <v>1</v>
      </c>
      <c r="K2" s="52"/>
    </row>
    <row r="3" spans="1:12" x14ac:dyDescent="0.3">
      <c r="A3" s="12" t="s">
        <v>2</v>
      </c>
      <c r="B3" s="12" t="s">
        <v>3</v>
      </c>
    </row>
    <row r="4" spans="1:12" ht="58.2" customHeight="1" x14ac:dyDescent="0.3">
      <c r="A4" s="7">
        <v>1</v>
      </c>
      <c r="B4" s="4" t="s">
        <v>51</v>
      </c>
    </row>
    <row r="5" spans="1:12" ht="58.2" customHeight="1" x14ac:dyDescent="0.3">
      <c r="A5" s="7">
        <v>2</v>
      </c>
      <c r="B5" s="4" t="s">
        <v>52</v>
      </c>
    </row>
    <row r="6" spans="1:12" x14ac:dyDescent="0.3">
      <c r="A6" s="7">
        <v>3</v>
      </c>
      <c r="B6" s="4" t="s">
        <v>53</v>
      </c>
    </row>
    <row r="7" spans="1:12" ht="43.2" x14ac:dyDescent="0.3">
      <c r="A7" s="7">
        <v>4</v>
      </c>
      <c r="B7" s="4" t="s">
        <v>115</v>
      </c>
    </row>
    <row r="8" spans="1:12" ht="57.6" x14ac:dyDescent="0.3">
      <c r="A8" s="7">
        <v>5</v>
      </c>
      <c r="B8" s="4" t="s">
        <v>117</v>
      </c>
    </row>
    <row r="9" spans="1:12" ht="28.8" x14ac:dyDescent="0.3">
      <c r="A9" s="7">
        <v>6</v>
      </c>
      <c r="B9" s="4" t="s">
        <v>116</v>
      </c>
    </row>
    <row r="10" spans="1:12" ht="28.95" customHeight="1" x14ac:dyDescent="0.3">
      <c r="A10" s="7">
        <v>7</v>
      </c>
      <c r="B10" s="4" t="s">
        <v>4</v>
      </c>
      <c r="D10" s="3" t="s">
        <v>5</v>
      </c>
      <c r="E10" s="4" t="s">
        <v>104</v>
      </c>
      <c r="F10" s="53" t="s">
        <v>121</v>
      </c>
      <c r="G10" s="54"/>
      <c r="H10" s="54"/>
    </row>
    <row r="11" spans="1:12" x14ac:dyDescent="0.3">
      <c r="A11" s="7">
        <v>8</v>
      </c>
      <c r="B11" s="4" t="s">
        <v>6</v>
      </c>
      <c r="D11" s="3">
        <v>1</v>
      </c>
      <c r="E11" s="3" t="e">
        <f>AVERAGE(S14:S16,S20:S22)</f>
        <v>#DIV/0!</v>
      </c>
      <c r="F11" s="53"/>
      <c r="G11" s="54"/>
      <c r="H11" s="54"/>
    </row>
    <row r="12" spans="1:12" x14ac:dyDescent="0.3">
      <c r="A12" s="7">
        <v>9</v>
      </c>
      <c r="B12" s="4" t="s">
        <v>7</v>
      </c>
      <c r="D12" s="3">
        <v>2</v>
      </c>
      <c r="E12" s="3" t="e">
        <f>AVERAGE(S26:S28,S32:S34)</f>
        <v>#DIV/0!</v>
      </c>
      <c r="F12" s="53"/>
      <c r="G12" s="54"/>
      <c r="H12" s="54"/>
    </row>
    <row r="13" spans="1:12" ht="28.8" x14ac:dyDescent="0.3">
      <c r="A13" s="7">
        <v>10</v>
      </c>
      <c r="B13" s="4" t="s">
        <v>54</v>
      </c>
      <c r="D13" s="3">
        <v>3</v>
      </c>
      <c r="E13" s="3" t="e">
        <f>AVERAGE(S38:S40,S44:S46)</f>
        <v>#DIV/0!</v>
      </c>
    </row>
    <row r="14" spans="1:12" x14ac:dyDescent="0.3">
      <c r="B14" s="2"/>
      <c r="D14" s="3">
        <v>4</v>
      </c>
      <c r="E14" s="3" t="e">
        <f>AVERAGE(S50:S52,S56:S58)</f>
        <v>#DIV/0!</v>
      </c>
      <c r="I14" s="46"/>
    </row>
    <row r="15" spans="1:12" x14ac:dyDescent="0.3">
      <c r="D15" s="3">
        <v>5</v>
      </c>
      <c r="E15" s="3" t="e">
        <f>AVERAGE(S62:S64,S68:S70)</f>
        <v>#DIV/0!</v>
      </c>
      <c r="I15" s="46"/>
    </row>
    <row r="16" spans="1:12" x14ac:dyDescent="0.3">
      <c r="D16" s="3">
        <v>6</v>
      </c>
      <c r="E16" s="3" t="e">
        <f>AVERAGE(S74:S76,S80:S82)</f>
        <v>#DIV/0!</v>
      </c>
      <c r="I16" s="46"/>
    </row>
    <row r="17" spans="4:9" x14ac:dyDescent="0.3">
      <c r="D17" s="3">
        <v>7</v>
      </c>
      <c r="E17" s="3" t="e">
        <f>AVERAGE(S86:S88,S92:S94)</f>
        <v>#DIV/0!</v>
      </c>
      <c r="I17" s="46"/>
    </row>
    <row r="18" spans="4:9" x14ac:dyDescent="0.3">
      <c r="D18" s="3">
        <v>8</v>
      </c>
      <c r="E18" s="3" t="e">
        <f>AVERAGE(S98:S100,S104:S106)</f>
        <v>#DIV/0!</v>
      </c>
      <c r="I18" s="46"/>
    </row>
    <row r="19" spans="4:9" x14ac:dyDescent="0.3">
      <c r="D19" s="3">
        <v>9</v>
      </c>
      <c r="E19" s="3" t="e">
        <f>AVERAGE(S110:S112,S116:S118)</f>
        <v>#DIV/0!</v>
      </c>
      <c r="I19" s="46"/>
    </row>
    <row r="20" spans="4:9" x14ac:dyDescent="0.3">
      <c r="D20" s="3">
        <v>10</v>
      </c>
      <c r="E20" s="3" t="e">
        <f>AVERAGE(S122:S124,S128:S130)</f>
        <v>#DIV/0!</v>
      </c>
      <c r="I20" s="46"/>
    </row>
    <row r="21" spans="4:9" ht="15" customHeight="1" x14ac:dyDescent="0.3">
      <c r="I21" s="46"/>
    </row>
    <row r="22" spans="4:9" ht="43.8" customHeight="1" x14ac:dyDescent="0.3">
      <c r="D22" s="3" t="s">
        <v>5</v>
      </c>
      <c r="E22" s="4" t="s">
        <v>105</v>
      </c>
      <c r="I22" s="46"/>
    </row>
    <row r="23" spans="4:9" x14ac:dyDescent="0.3">
      <c r="D23" s="3">
        <v>1</v>
      </c>
      <c r="E23" s="3" t="e">
        <f>AVERAGE(T17:T19,T23:T25)</f>
        <v>#DIV/0!</v>
      </c>
      <c r="I23" s="46"/>
    </row>
    <row r="24" spans="4:9" x14ac:dyDescent="0.3">
      <c r="D24" s="3">
        <v>2</v>
      </c>
      <c r="E24" s="3" t="e">
        <f>AVERAGE(T29:T31,T35:T37)</f>
        <v>#DIV/0!</v>
      </c>
      <c r="I24" s="46"/>
    </row>
    <row r="25" spans="4:9" x14ac:dyDescent="0.3">
      <c r="D25" s="3">
        <v>3</v>
      </c>
      <c r="E25" s="3" t="e">
        <f>AVERAGE(T41:T43,T47:T49)</f>
        <v>#DIV/0!</v>
      </c>
      <c r="I25" s="46"/>
    </row>
    <row r="26" spans="4:9" x14ac:dyDescent="0.3">
      <c r="D26" s="3">
        <v>4</v>
      </c>
      <c r="E26" s="3" t="e">
        <f>AVERAGE(T53:T55,T59:T61)</f>
        <v>#DIV/0!</v>
      </c>
      <c r="I26" s="46"/>
    </row>
    <row r="27" spans="4:9" x14ac:dyDescent="0.3">
      <c r="D27" s="3">
        <v>5</v>
      </c>
      <c r="E27" s="3" t="e">
        <f>AVERAGE(T64:T66)</f>
        <v>#DIV/0!</v>
      </c>
      <c r="I27" s="46"/>
    </row>
    <row r="28" spans="4:9" x14ac:dyDescent="0.3">
      <c r="D28" s="3">
        <v>6</v>
      </c>
      <c r="E28" s="3" t="e">
        <f>AVERAGE(T77:T79,T83:T85)</f>
        <v>#DIV/0!</v>
      </c>
      <c r="I28" s="46"/>
    </row>
    <row r="29" spans="4:9" x14ac:dyDescent="0.3">
      <c r="D29" s="3">
        <v>7</v>
      </c>
      <c r="E29" s="3" t="e">
        <f>AVERAGE(T89:T91,T95:T97)</f>
        <v>#DIV/0!</v>
      </c>
      <c r="I29" s="46"/>
    </row>
    <row r="30" spans="4:9" x14ac:dyDescent="0.3">
      <c r="D30" s="3">
        <v>8</v>
      </c>
      <c r="E30" s="3" t="e">
        <f>AVERAGE(T101:T103,T107:T109)</f>
        <v>#DIV/0!</v>
      </c>
      <c r="I30" s="46"/>
    </row>
    <row r="31" spans="4:9" x14ac:dyDescent="0.3">
      <c r="D31" s="3">
        <v>9</v>
      </c>
      <c r="E31" s="3" t="e">
        <f>AVERAGE(T113:T115,T119:T121)</f>
        <v>#DIV/0!</v>
      </c>
      <c r="I31" s="46"/>
    </row>
    <row r="32" spans="4:9" x14ac:dyDescent="0.3">
      <c r="D32" s="3">
        <v>10</v>
      </c>
      <c r="E32" s="3" t="e">
        <f>AVERAGE(T125:T127,T131:T133)</f>
        <v>#DIV/0!</v>
      </c>
      <c r="I32" s="46"/>
    </row>
    <row r="33" spans="9:9" x14ac:dyDescent="0.3">
      <c r="I33" s="46"/>
    </row>
    <row r="34" spans="9:9" x14ac:dyDescent="0.3">
      <c r="I34" s="46"/>
    </row>
    <row r="35" spans="9:9" x14ac:dyDescent="0.3">
      <c r="I35" s="46"/>
    </row>
    <row r="36" spans="9:9" x14ac:dyDescent="0.3">
      <c r="I36" s="46"/>
    </row>
    <row r="37" spans="9:9" x14ac:dyDescent="0.3">
      <c r="I37" s="46"/>
    </row>
    <row r="38" spans="9:9" x14ac:dyDescent="0.3">
      <c r="I38" s="46"/>
    </row>
    <row r="39" spans="9:9" x14ac:dyDescent="0.3">
      <c r="I39" s="46"/>
    </row>
    <row r="40" spans="9:9" x14ac:dyDescent="0.3">
      <c r="I40" s="46"/>
    </row>
    <row r="41" spans="9:9" x14ac:dyDescent="0.3">
      <c r="I41" s="46"/>
    </row>
    <row r="42" spans="9:9" x14ac:dyDescent="0.3">
      <c r="I42" s="46"/>
    </row>
    <row r="43" spans="9:9" x14ac:dyDescent="0.3">
      <c r="I43" s="46"/>
    </row>
    <row r="44" spans="9:9" x14ac:dyDescent="0.3">
      <c r="I44" s="46"/>
    </row>
    <row r="45" spans="9:9" x14ac:dyDescent="0.3">
      <c r="I45" s="46"/>
    </row>
    <row r="46" spans="9:9" x14ac:dyDescent="0.3">
      <c r="I46" s="46"/>
    </row>
    <row r="47" spans="9:9" x14ac:dyDescent="0.3">
      <c r="I47" s="46"/>
    </row>
    <row r="48" spans="9:9" x14ac:dyDescent="0.3">
      <c r="I48" s="46"/>
    </row>
    <row r="49" spans="9:9" x14ac:dyDescent="0.3">
      <c r="I49" s="46"/>
    </row>
    <row r="50" spans="9:9" x14ac:dyDescent="0.3">
      <c r="I50" s="46"/>
    </row>
    <row r="51" spans="9:9" x14ac:dyDescent="0.3">
      <c r="I51" s="46"/>
    </row>
    <row r="52" spans="9:9" x14ac:dyDescent="0.3">
      <c r="I52" s="46"/>
    </row>
    <row r="53" spans="9:9" x14ac:dyDescent="0.3">
      <c r="I53" s="46"/>
    </row>
    <row r="54" spans="9:9" x14ac:dyDescent="0.3">
      <c r="I54" s="46"/>
    </row>
    <row r="55" spans="9:9" x14ac:dyDescent="0.3">
      <c r="I55" s="46"/>
    </row>
    <row r="56" spans="9:9" x14ac:dyDescent="0.3">
      <c r="I56" s="46"/>
    </row>
    <row r="57" spans="9:9" x14ac:dyDescent="0.3">
      <c r="I57" s="46"/>
    </row>
    <row r="58" spans="9:9" x14ac:dyDescent="0.3">
      <c r="I58" s="46"/>
    </row>
    <row r="59" spans="9:9" x14ac:dyDescent="0.3">
      <c r="I59" s="46"/>
    </row>
    <row r="60" spans="9:9" x14ac:dyDescent="0.3">
      <c r="I60" s="46"/>
    </row>
    <row r="61" spans="9:9" x14ac:dyDescent="0.3">
      <c r="I61" s="46"/>
    </row>
    <row r="62" spans="9:9" x14ac:dyDescent="0.3">
      <c r="I62" s="46"/>
    </row>
    <row r="63" spans="9:9" x14ac:dyDescent="0.3">
      <c r="I63" s="46"/>
    </row>
    <row r="64" spans="9:9" x14ac:dyDescent="0.3">
      <c r="I64" s="46"/>
    </row>
    <row r="65" spans="9:10" x14ac:dyDescent="0.3">
      <c r="I65" s="46"/>
    </row>
    <row r="66" spans="9:10" x14ac:dyDescent="0.3">
      <c r="I66" s="46"/>
    </row>
    <row r="67" spans="9:10" x14ac:dyDescent="0.3">
      <c r="I67" s="46"/>
      <c r="J67" s="47"/>
    </row>
    <row r="68" spans="9:10" x14ac:dyDescent="0.3">
      <c r="I68" s="46"/>
    </row>
    <row r="69" spans="9:10" x14ac:dyDescent="0.3">
      <c r="I69" s="46"/>
    </row>
    <row r="70" spans="9:10" x14ac:dyDescent="0.3">
      <c r="I70" s="46"/>
    </row>
    <row r="71" spans="9:10" x14ac:dyDescent="0.3">
      <c r="I71" s="46"/>
    </row>
    <row r="72" spans="9:10" x14ac:dyDescent="0.3">
      <c r="I72" s="46"/>
    </row>
    <row r="73" spans="9:10" x14ac:dyDescent="0.3">
      <c r="I73" s="46"/>
    </row>
    <row r="74" spans="9:10" x14ac:dyDescent="0.3">
      <c r="I74" s="46"/>
    </row>
    <row r="75" spans="9:10" x14ac:dyDescent="0.3">
      <c r="I75" s="46"/>
    </row>
    <row r="76" spans="9:10" x14ac:dyDescent="0.3">
      <c r="I76" s="46"/>
    </row>
    <row r="77" spans="9:10" x14ac:dyDescent="0.3">
      <c r="I77" s="46"/>
    </row>
    <row r="78" spans="9:10" x14ac:dyDescent="0.3">
      <c r="I78" s="46"/>
    </row>
    <row r="79" spans="9:10" x14ac:dyDescent="0.3">
      <c r="I79" s="46"/>
    </row>
    <row r="80" spans="9:10" x14ac:dyDescent="0.3">
      <c r="I80" s="46"/>
    </row>
    <row r="81" spans="9:9" x14ac:dyDescent="0.3">
      <c r="I81" s="46"/>
    </row>
    <row r="82" spans="9:9" x14ac:dyDescent="0.3">
      <c r="I82" s="46"/>
    </row>
    <row r="83" spans="9:9" x14ac:dyDescent="0.3">
      <c r="I83" s="46"/>
    </row>
    <row r="84" spans="9:9" x14ac:dyDescent="0.3">
      <c r="I84" s="46"/>
    </row>
    <row r="85" spans="9:9" x14ac:dyDescent="0.3">
      <c r="I85" s="46"/>
    </row>
    <row r="86" spans="9:9" x14ac:dyDescent="0.3">
      <c r="I86" s="46"/>
    </row>
    <row r="87" spans="9:9" x14ac:dyDescent="0.3">
      <c r="I87" s="46"/>
    </row>
    <row r="88" spans="9:9" x14ac:dyDescent="0.3">
      <c r="I88" s="46"/>
    </row>
    <row r="89" spans="9:9" x14ac:dyDescent="0.3">
      <c r="I89" s="46"/>
    </row>
    <row r="90" spans="9:9" x14ac:dyDescent="0.3">
      <c r="I90" s="46"/>
    </row>
    <row r="91" spans="9:9" x14ac:dyDescent="0.3">
      <c r="I91" s="46"/>
    </row>
    <row r="92" spans="9:9" x14ac:dyDescent="0.3">
      <c r="I92" s="46"/>
    </row>
    <row r="93" spans="9:9" x14ac:dyDescent="0.3">
      <c r="I93" s="46"/>
    </row>
    <row r="94" spans="9:9" x14ac:dyDescent="0.3">
      <c r="I94" s="46"/>
    </row>
    <row r="95" spans="9:9" x14ac:dyDescent="0.3">
      <c r="I95" s="46"/>
    </row>
    <row r="96" spans="9:9" x14ac:dyDescent="0.3">
      <c r="I96" s="46"/>
    </row>
    <row r="97" spans="9:10" x14ac:dyDescent="0.3">
      <c r="I97" s="46"/>
    </row>
    <row r="98" spans="9:10" x14ac:dyDescent="0.3">
      <c r="I98" s="46"/>
    </row>
    <row r="99" spans="9:10" x14ac:dyDescent="0.3">
      <c r="I99" s="46"/>
    </row>
    <row r="100" spans="9:10" x14ac:dyDescent="0.3">
      <c r="I100" s="46"/>
    </row>
    <row r="101" spans="9:10" x14ac:dyDescent="0.3">
      <c r="I101" s="46"/>
    </row>
    <row r="102" spans="9:10" x14ac:dyDescent="0.3">
      <c r="I102" s="46"/>
    </row>
    <row r="103" spans="9:10" x14ac:dyDescent="0.3">
      <c r="I103" s="46"/>
    </row>
    <row r="104" spans="9:10" x14ac:dyDescent="0.3">
      <c r="I104" s="46"/>
    </row>
    <row r="105" spans="9:10" x14ac:dyDescent="0.3">
      <c r="I105" s="46"/>
    </row>
    <row r="106" spans="9:10" x14ac:dyDescent="0.3">
      <c r="I106" s="46"/>
      <c r="J106" s="47"/>
    </row>
    <row r="107" spans="9:10" x14ac:dyDescent="0.3">
      <c r="I107" s="46"/>
    </row>
    <row r="108" spans="9:10" x14ac:dyDescent="0.3">
      <c r="I108" s="46"/>
    </row>
    <row r="109" spans="9:10" x14ac:dyDescent="0.3">
      <c r="I109" s="46"/>
    </row>
    <row r="110" spans="9:10" x14ac:dyDescent="0.3">
      <c r="I110" s="46"/>
    </row>
    <row r="111" spans="9:10" x14ac:dyDescent="0.3">
      <c r="I111" s="46"/>
    </row>
    <row r="112" spans="9:10" x14ac:dyDescent="0.3">
      <c r="I112" s="46"/>
    </row>
    <row r="113" spans="9:9" x14ac:dyDescent="0.3">
      <c r="I113" s="46"/>
    </row>
    <row r="114" spans="9:9" x14ac:dyDescent="0.3">
      <c r="I114" s="46"/>
    </row>
    <row r="115" spans="9:9" x14ac:dyDescent="0.3">
      <c r="I115" s="46"/>
    </row>
    <row r="116" spans="9:9" x14ac:dyDescent="0.3">
      <c r="I116" s="46"/>
    </row>
    <row r="117" spans="9:9" x14ac:dyDescent="0.3">
      <c r="I117" s="46"/>
    </row>
    <row r="118" spans="9:9" x14ac:dyDescent="0.3">
      <c r="I118" s="46"/>
    </row>
    <row r="119" spans="9:9" x14ac:dyDescent="0.3">
      <c r="I119" s="46"/>
    </row>
    <row r="120" spans="9:9" x14ac:dyDescent="0.3">
      <c r="I120" s="46"/>
    </row>
    <row r="121" spans="9:9" x14ac:dyDescent="0.3">
      <c r="I121" s="46"/>
    </row>
    <row r="122" spans="9:9" x14ac:dyDescent="0.3">
      <c r="I122" s="46"/>
    </row>
    <row r="123" spans="9:9" x14ac:dyDescent="0.3">
      <c r="I123" s="46"/>
    </row>
    <row r="124" spans="9:9" x14ac:dyDescent="0.3">
      <c r="I124" s="46"/>
    </row>
    <row r="125" spans="9:9" x14ac:dyDescent="0.3">
      <c r="I125" s="46"/>
    </row>
    <row r="126" spans="9:9" x14ac:dyDescent="0.3">
      <c r="I126" s="46"/>
    </row>
    <row r="127" spans="9:9" x14ac:dyDescent="0.3">
      <c r="I127" s="46"/>
    </row>
    <row r="128" spans="9:9" x14ac:dyDescent="0.3">
      <c r="I128" s="46"/>
    </row>
    <row r="129" spans="9:10" x14ac:dyDescent="0.3">
      <c r="I129" s="46"/>
    </row>
    <row r="130" spans="9:10" x14ac:dyDescent="0.3">
      <c r="I130" s="46"/>
    </row>
    <row r="131" spans="9:10" x14ac:dyDescent="0.3">
      <c r="I131" s="46"/>
      <c r="J131" s="47"/>
    </row>
    <row r="132" spans="9:10" x14ac:dyDescent="0.3">
      <c r="I132" s="46"/>
    </row>
    <row r="133" spans="9:10" x14ac:dyDescent="0.3">
      <c r="I133" s="46"/>
    </row>
  </sheetData>
  <mergeCells count="3">
    <mergeCell ref="E2:F2"/>
    <mergeCell ref="J2:K2"/>
    <mergeCell ref="F10:H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7F134-01F4-49C5-A398-BFA544E7CE29}">
  <sheetPr>
    <pageSetUpPr fitToPage="1"/>
  </sheetPr>
  <dimension ref="A2:W47"/>
  <sheetViews>
    <sheetView showGridLines="0" topLeftCell="A7" workbookViewId="0">
      <selection activeCell="H21" sqref="H21"/>
    </sheetView>
  </sheetViews>
  <sheetFormatPr defaultRowHeight="14.4" x14ac:dyDescent="0.3"/>
  <cols>
    <col min="1" max="1" width="8.88671875" style="8"/>
    <col min="2" max="2" width="13.33203125" customWidth="1"/>
    <col min="3" max="3" width="17.5546875" customWidth="1"/>
    <col min="4" max="5" width="16" customWidth="1"/>
    <col min="6" max="6" width="14.44140625" customWidth="1"/>
    <col min="7" max="8" width="14.5546875" customWidth="1"/>
    <col min="17" max="17" width="11.44140625" customWidth="1"/>
    <col min="18" max="18" width="13.5546875" customWidth="1"/>
    <col min="19" max="19" width="18.6640625" customWidth="1"/>
    <col min="20" max="20" width="18.88671875" customWidth="1"/>
  </cols>
  <sheetData>
    <row r="2" spans="1:22" ht="35.25" customHeight="1" x14ac:dyDescent="0.3">
      <c r="A2" s="7" t="s">
        <v>2</v>
      </c>
      <c r="B2" s="60" t="s">
        <v>3</v>
      </c>
      <c r="C2" s="60"/>
      <c r="D2" s="60"/>
      <c r="E2" s="60"/>
      <c r="F2" s="60"/>
      <c r="G2" s="60"/>
      <c r="H2" s="60"/>
      <c r="I2" s="60"/>
      <c r="J2" s="60"/>
      <c r="K2" s="60"/>
      <c r="L2" s="60"/>
      <c r="M2" s="15"/>
    </row>
    <row r="3" spans="1:22" ht="27.6" customHeight="1" x14ac:dyDescent="0.3">
      <c r="A3" s="13">
        <v>1</v>
      </c>
      <c r="B3" s="61" t="s">
        <v>55</v>
      </c>
      <c r="C3" s="61"/>
      <c r="D3" s="61"/>
      <c r="E3" s="61"/>
      <c r="F3" s="61"/>
      <c r="G3" s="61"/>
      <c r="H3" s="61"/>
      <c r="I3" s="61"/>
      <c r="J3" s="61"/>
      <c r="K3" s="61"/>
      <c r="L3" s="61"/>
      <c r="M3" s="42"/>
    </row>
    <row r="4" spans="1:22" ht="17.399999999999999" customHeight="1" x14ac:dyDescent="0.3">
      <c r="A4" s="13">
        <v>2</v>
      </c>
      <c r="B4" s="62" t="s">
        <v>8</v>
      </c>
      <c r="C4" s="63"/>
      <c r="D4" s="63"/>
      <c r="E4" s="63"/>
      <c r="F4" s="63"/>
      <c r="G4" s="63"/>
      <c r="H4" s="63"/>
      <c r="I4" s="63"/>
      <c r="J4" s="63"/>
      <c r="K4" s="63"/>
      <c r="L4" s="64"/>
      <c r="M4" s="42"/>
    </row>
    <row r="5" spans="1:22" x14ac:dyDescent="0.3">
      <c r="A5" s="13">
        <v>3</v>
      </c>
      <c r="B5" s="61" t="s">
        <v>56</v>
      </c>
      <c r="C5" s="61"/>
      <c r="D5" s="61"/>
      <c r="E5" s="61"/>
      <c r="F5" s="61"/>
      <c r="G5" s="61"/>
      <c r="H5" s="61"/>
      <c r="I5" s="61"/>
      <c r="J5" s="61"/>
      <c r="K5" s="61"/>
      <c r="L5" s="61"/>
      <c r="M5" s="42"/>
    </row>
    <row r="6" spans="1:22" x14ac:dyDescent="0.3">
      <c r="A6" s="13">
        <v>4</v>
      </c>
      <c r="B6" s="57" t="s">
        <v>114</v>
      </c>
      <c r="C6" s="58"/>
      <c r="D6" s="58"/>
      <c r="E6" s="58"/>
      <c r="F6" s="58"/>
      <c r="G6" s="58"/>
      <c r="H6" s="58"/>
      <c r="I6" s="58"/>
      <c r="J6" s="58"/>
      <c r="K6" s="58"/>
      <c r="L6" s="59"/>
      <c r="M6" s="43"/>
    </row>
    <row r="7" spans="1:22" ht="45" customHeight="1" x14ac:dyDescent="0.3">
      <c r="A7" s="13">
        <v>5</v>
      </c>
      <c r="B7" s="57" t="s">
        <v>119</v>
      </c>
      <c r="C7" s="58"/>
      <c r="D7" s="58"/>
      <c r="E7" s="58"/>
      <c r="F7" s="58"/>
      <c r="G7" s="58"/>
      <c r="H7" s="58"/>
      <c r="I7" s="58"/>
      <c r="J7" s="58"/>
      <c r="K7" s="58"/>
      <c r="L7" s="59"/>
      <c r="M7" s="43"/>
    </row>
    <row r="8" spans="1:22" ht="18" customHeight="1" x14ac:dyDescent="0.3">
      <c r="A8" s="13">
        <v>6</v>
      </c>
      <c r="B8" s="62" t="s">
        <v>58</v>
      </c>
      <c r="C8" s="63"/>
      <c r="D8" s="63"/>
      <c r="E8" s="63"/>
      <c r="F8" s="63"/>
      <c r="G8" s="63"/>
      <c r="H8" s="63"/>
      <c r="I8" s="63"/>
      <c r="J8" s="63"/>
      <c r="K8" s="63"/>
      <c r="L8" s="64"/>
      <c r="M8" s="42"/>
    </row>
    <row r="9" spans="1:22" ht="30.6" customHeight="1" x14ac:dyDescent="0.3">
      <c r="A9" s="13">
        <v>7</v>
      </c>
      <c r="B9" s="62" t="s">
        <v>57</v>
      </c>
      <c r="C9" s="63"/>
      <c r="D9" s="63"/>
      <c r="E9" s="63"/>
      <c r="F9" s="63"/>
      <c r="G9" s="63"/>
      <c r="H9" s="63"/>
      <c r="I9" s="63"/>
      <c r="J9" s="63"/>
      <c r="K9" s="63"/>
      <c r="L9" s="64"/>
      <c r="M9" s="42"/>
    </row>
    <row r="10" spans="1:22" ht="28.2" customHeight="1" x14ac:dyDescent="0.3">
      <c r="A10" s="13">
        <v>8</v>
      </c>
      <c r="B10" s="62" t="s">
        <v>118</v>
      </c>
      <c r="C10" s="63"/>
      <c r="D10" s="63"/>
      <c r="E10" s="63"/>
      <c r="F10" s="63"/>
      <c r="G10" s="63"/>
      <c r="H10" s="63"/>
      <c r="I10" s="63"/>
      <c r="J10" s="63"/>
      <c r="K10" s="63"/>
      <c r="L10" s="64"/>
      <c r="M10" s="42"/>
    </row>
    <row r="11" spans="1:22" x14ac:dyDescent="0.3">
      <c r="A11" s="13">
        <v>9</v>
      </c>
      <c r="B11" s="62" t="s">
        <v>59</v>
      </c>
      <c r="C11" s="63"/>
      <c r="D11" s="63"/>
      <c r="E11" s="63"/>
      <c r="F11" s="63"/>
      <c r="G11" s="63"/>
      <c r="H11" s="63"/>
      <c r="I11" s="63"/>
      <c r="J11" s="63"/>
      <c r="K11" s="63"/>
      <c r="L11" s="64"/>
      <c r="M11" s="42"/>
    </row>
    <row r="12" spans="1:22" x14ac:dyDescent="0.3">
      <c r="A12" s="13">
        <v>10</v>
      </c>
      <c r="B12" s="62" t="s">
        <v>60</v>
      </c>
      <c r="C12" s="63"/>
      <c r="D12" s="63"/>
      <c r="E12" s="63"/>
      <c r="F12" s="63"/>
      <c r="G12" s="63"/>
      <c r="H12" s="63"/>
      <c r="I12" s="63"/>
      <c r="J12" s="63"/>
      <c r="K12" s="63"/>
      <c r="L12" s="64"/>
      <c r="M12" s="42"/>
    </row>
    <row r="13" spans="1:22" ht="28.95" customHeight="1" x14ac:dyDescent="0.3">
      <c r="A13" s="13">
        <v>11</v>
      </c>
      <c r="B13" s="61" t="s">
        <v>9</v>
      </c>
      <c r="C13" s="61"/>
      <c r="D13" s="61"/>
      <c r="E13" s="61"/>
      <c r="F13" s="61"/>
      <c r="G13" s="61"/>
      <c r="H13" s="61"/>
      <c r="I13" s="61"/>
      <c r="J13" s="61"/>
      <c r="K13" s="61"/>
      <c r="L13" s="61"/>
      <c r="M13" s="42"/>
      <c r="O13" s="66" t="s">
        <v>0</v>
      </c>
      <c r="P13" s="67"/>
      <c r="S13" s="15" t="s">
        <v>1</v>
      </c>
      <c r="V13" s="16" t="s">
        <v>10</v>
      </c>
    </row>
    <row r="14" spans="1:22" ht="15.6" customHeight="1" x14ac:dyDescent="0.3">
      <c r="A14" s="13">
        <v>12</v>
      </c>
      <c r="B14" s="61" t="s">
        <v>11</v>
      </c>
      <c r="C14" s="61"/>
      <c r="D14" s="61"/>
      <c r="E14" s="61"/>
      <c r="F14" s="61"/>
      <c r="G14" s="61"/>
      <c r="H14" s="61"/>
      <c r="I14" s="61"/>
      <c r="J14" s="61"/>
      <c r="K14" s="61"/>
      <c r="L14" s="61"/>
      <c r="M14" s="42"/>
    </row>
    <row r="15" spans="1:22" ht="32.25" customHeight="1" x14ac:dyDescent="0.3">
      <c r="A15" s="13">
        <v>13</v>
      </c>
      <c r="B15" s="62" t="s">
        <v>12</v>
      </c>
      <c r="C15" s="63"/>
      <c r="D15" s="63"/>
      <c r="E15" s="63"/>
      <c r="F15" s="63"/>
      <c r="G15" s="63"/>
      <c r="H15" s="63"/>
      <c r="I15" s="63"/>
      <c r="J15" s="63"/>
      <c r="K15" s="63"/>
      <c r="L15" s="64"/>
      <c r="M15" s="42"/>
    </row>
    <row r="16" spans="1:22" ht="17.25" customHeight="1" x14ac:dyDescent="0.3">
      <c r="A16" s="39">
        <v>14</v>
      </c>
      <c r="B16" s="62" t="s">
        <v>13</v>
      </c>
      <c r="C16" s="63"/>
      <c r="D16" s="63"/>
      <c r="E16" s="63"/>
      <c r="F16" s="63"/>
      <c r="G16" s="63"/>
      <c r="H16" s="63"/>
      <c r="I16" s="63"/>
      <c r="J16" s="63"/>
      <c r="K16" s="63"/>
      <c r="L16" s="64"/>
      <c r="M16" s="42"/>
    </row>
    <row r="17" spans="1:23" ht="31.8" customHeight="1" x14ac:dyDescent="0.3">
      <c r="A17" s="55">
        <v>15</v>
      </c>
      <c r="B17" s="68" t="s">
        <v>61</v>
      </c>
      <c r="C17" s="69"/>
      <c r="D17" s="69"/>
      <c r="E17" s="69"/>
      <c r="F17" s="69"/>
      <c r="G17" s="69"/>
      <c r="H17" s="69"/>
      <c r="I17" s="69"/>
      <c r="J17" s="69"/>
      <c r="K17" s="69"/>
      <c r="L17" s="70"/>
      <c r="M17" s="42"/>
    </row>
    <row r="18" spans="1:23" ht="15.6" hidden="1" customHeight="1" x14ac:dyDescent="0.3">
      <c r="A18" s="56"/>
      <c r="B18" s="71"/>
      <c r="C18" s="72"/>
      <c r="D18" s="72"/>
      <c r="E18" s="72"/>
      <c r="F18" s="72"/>
      <c r="G18" s="72"/>
      <c r="H18" s="72"/>
      <c r="I18" s="72"/>
      <c r="J18" s="72"/>
      <c r="K18" s="72"/>
      <c r="L18" s="73"/>
      <c r="M18" s="42"/>
    </row>
    <row r="19" spans="1:23" x14ac:dyDescent="0.3">
      <c r="A19" s="13">
        <v>16</v>
      </c>
      <c r="B19" s="62" t="s">
        <v>120</v>
      </c>
      <c r="C19" s="63"/>
      <c r="D19" s="63"/>
      <c r="E19" s="63"/>
      <c r="F19" s="63"/>
      <c r="G19" s="63"/>
      <c r="H19" s="63"/>
      <c r="I19" s="63"/>
      <c r="J19" s="63"/>
      <c r="K19" s="63"/>
      <c r="L19" s="64"/>
      <c r="M19" s="42"/>
    </row>
    <row r="20" spans="1:23" x14ac:dyDescent="0.3">
      <c r="A20" s="13">
        <v>17</v>
      </c>
      <c r="B20" s="61" t="s">
        <v>14</v>
      </c>
      <c r="C20" s="61"/>
      <c r="D20" s="61"/>
      <c r="E20" s="61"/>
      <c r="F20" s="61"/>
      <c r="G20" s="61"/>
      <c r="H20" s="61"/>
      <c r="I20" s="61"/>
      <c r="J20" s="61"/>
      <c r="K20" s="61"/>
      <c r="L20" s="61"/>
      <c r="M20" s="42"/>
    </row>
    <row r="21" spans="1:23" ht="51" customHeight="1" x14ac:dyDescent="0.3">
      <c r="B21" s="9"/>
      <c r="C21" s="65" t="s">
        <v>15</v>
      </c>
      <c r="D21" s="65"/>
      <c r="E21" s="65"/>
      <c r="F21" s="65"/>
      <c r="G21" s="65"/>
      <c r="H21" s="40"/>
      <c r="I21" s="10"/>
      <c r="J21" s="10"/>
      <c r="K21" s="10"/>
      <c r="L21" s="10"/>
      <c r="M21" s="10"/>
    </row>
    <row r="22" spans="1:23" ht="39.9" customHeight="1" x14ac:dyDescent="0.3">
      <c r="B22" s="8"/>
    </row>
    <row r="23" spans="1:23" ht="43.8" thickBot="1" x14ac:dyDescent="0.35">
      <c r="B23" s="22" t="s">
        <v>16</v>
      </c>
      <c r="C23" s="22" t="s">
        <v>17</v>
      </c>
      <c r="D23" s="22" t="s">
        <v>18</v>
      </c>
      <c r="E23" s="22" t="s">
        <v>48</v>
      </c>
      <c r="F23" s="23" t="s">
        <v>19</v>
      </c>
      <c r="G23" s="23" t="s">
        <v>20</v>
      </c>
      <c r="H23" s="23" t="s">
        <v>49</v>
      </c>
      <c r="I23" s="23" t="s">
        <v>21</v>
      </c>
      <c r="J23" s="23" t="s">
        <v>22</v>
      </c>
      <c r="K23" s="22" t="s">
        <v>16</v>
      </c>
      <c r="L23" s="23" t="s">
        <v>62</v>
      </c>
      <c r="M23" s="27" t="s">
        <v>106</v>
      </c>
      <c r="O23" s="66" t="s">
        <v>23</v>
      </c>
      <c r="P23" s="67"/>
      <c r="S23" s="15" t="s">
        <v>24</v>
      </c>
      <c r="V23" s="16" t="s">
        <v>25</v>
      </c>
      <c r="W23" s="16"/>
    </row>
    <row r="24" spans="1:23" x14ac:dyDescent="0.3">
      <c r="B24" s="11" t="s">
        <v>63</v>
      </c>
      <c r="C24" s="41"/>
      <c r="D24" s="41"/>
      <c r="E24" s="14">
        <f>D24-C24</f>
        <v>0</v>
      </c>
      <c r="F24" s="41"/>
      <c r="G24" s="41"/>
      <c r="H24" s="14">
        <f>G24-C24</f>
        <v>0</v>
      </c>
      <c r="I24" s="24" t="e">
        <f>(H24/E24)*100</f>
        <v>#DIV/0!</v>
      </c>
      <c r="J24" s="76" t="e">
        <f>AVERAGE(I24:I25)</f>
        <v>#DIV/0!</v>
      </c>
      <c r="K24" s="11" t="s">
        <v>83</v>
      </c>
      <c r="L24" s="44"/>
      <c r="M24" s="76" t="e">
        <f>AVERAGE(L24:L25)</f>
        <v>#DIV/0!</v>
      </c>
    </row>
    <row r="25" spans="1:23" x14ac:dyDescent="0.3">
      <c r="B25" s="5" t="s">
        <v>64</v>
      </c>
      <c r="C25" s="41"/>
      <c r="D25" s="41"/>
      <c r="E25" s="14">
        <f t="shared" ref="E25:E43" si="0">D25-C25</f>
        <v>0</v>
      </c>
      <c r="F25" s="41"/>
      <c r="G25" s="41"/>
      <c r="H25" s="14">
        <f t="shared" ref="H25:H43" si="1">G25-C25</f>
        <v>0</v>
      </c>
      <c r="I25" s="24" t="e">
        <f t="shared" ref="I25:I42" si="2">(H25/E25)*100</f>
        <v>#DIV/0!</v>
      </c>
      <c r="J25" s="77"/>
      <c r="K25" s="5" t="s">
        <v>84</v>
      </c>
      <c r="L25" s="3"/>
      <c r="M25" s="77"/>
    </row>
    <row r="26" spans="1:23" x14ac:dyDescent="0.3">
      <c r="B26" s="5" t="s">
        <v>65</v>
      </c>
      <c r="C26" s="41"/>
      <c r="D26" s="41"/>
      <c r="E26" s="14">
        <f t="shared" si="0"/>
        <v>0</v>
      </c>
      <c r="F26" s="41"/>
      <c r="G26" s="41"/>
      <c r="H26" s="14">
        <f t="shared" si="1"/>
        <v>0</v>
      </c>
      <c r="I26" s="24" t="e">
        <f t="shared" si="2"/>
        <v>#DIV/0!</v>
      </c>
      <c r="J26" s="78" t="e">
        <f>AVERAGE(I26:I27)</f>
        <v>#DIV/0!</v>
      </c>
      <c r="K26" s="5" t="s">
        <v>85</v>
      </c>
      <c r="L26" s="3"/>
      <c r="M26" s="78" t="e">
        <f>AVERAGE(L26:L27)</f>
        <v>#DIV/0!</v>
      </c>
    </row>
    <row r="27" spans="1:23" x14ac:dyDescent="0.3">
      <c r="B27" s="5" t="s">
        <v>66</v>
      </c>
      <c r="C27" s="41"/>
      <c r="D27" s="41"/>
      <c r="E27" s="14">
        <f t="shared" si="0"/>
        <v>0</v>
      </c>
      <c r="F27" s="41"/>
      <c r="G27" s="41"/>
      <c r="H27" s="14">
        <f t="shared" si="1"/>
        <v>0</v>
      </c>
      <c r="I27" s="24" t="e">
        <f t="shared" si="2"/>
        <v>#DIV/0!</v>
      </c>
      <c r="J27" s="77"/>
      <c r="K27" s="5" t="s">
        <v>86</v>
      </c>
      <c r="L27" s="3"/>
      <c r="M27" s="77"/>
    </row>
    <row r="28" spans="1:23" x14ac:dyDescent="0.3">
      <c r="B28" s="5" t="s">
        <v>67</v>
      </c>
      <c r="C28" s="41"/>
      <c r="D28" s="41"/>
      <c r="E28" s="14">
        <f t="shared" si="0"/>
        <v>0</v>
      </c>
      <c r="F28" s="41"/>
      <c r="G28" s="41"/>
      <c r="H28" s="14">
        <f t="shared" si="1"/>
        <v>0</v>
      </c>
      <c r="I28" s="24" t="e">
        <f t="shared" si="2"/>
        <v>#DIV/0!</v>
      </c>
      <c r="J28" s="78" t="e">
        <f>AVERAGE(I28:I29)</f>
        <v>#DIV/0!</v>
      </c>
      <c r="K28" s="5" t="s">
        <v>87</v>
      </c>
      <c r="L28" s="3"/>
      <c r="M28" s="78" t="e">
        <f>AVERAGE(L28:L29)</f>
        <v>#DIV/0!</v>
      </c>
    </row>
    <row r="29" spans="1:23" x14ac:dyDescent="0.3">
      <c r="B29" s="5" t="s">
        <v>68</v>
      </c>
      <c r="C29" s="41"/>
      <c r="D29" s="41"/>
      <c r="E29" s="14">
        <f t="shared" si="0"/>
        <v>0</v>
      </c>
      <c r="F29" s="41"/>
      <c r="G29" s="41"/>
      <c r="H29" s="14">
        <f t="shared" si="1"/>
        <v>0</v>
      </c>
      <c r="I29" s="24" t="e">
        <f t="shared" si="2"/>
        <v>#DIV/0!</v>
      </c>
      <c r="J29" s="77"/>
      <c r="K29" s="5" t="s">
        <v>88</v>
      </c>
      <c r="L29" s="3"/>
      <c r="M29" s="77"/>
    </row>
    <row r="30" spans="1:23" x14ac:dyDescent="0.3">
      <c r="B30" s="5" t="s">
        <v>69</v>
      </c>
      <c r="C30" s="41"/>
      <c r="D30" s="41"/>
      <c r="E30" s="14">
        <f t="shared" si="0"/>
        <v>0</v>
      </c>
      <c r="F30" s="41"/>
      <c r="G30" s="41"/>
      <c r="H30" s="14">
        <f t="shared" si="1"/>
        <v>0</v>
      </c>
      <c r="I30" s="24" t="e">
        <f t="shared" si="2"/>
        <v>#DIV/0!</v>
      </c>
      <c r="J30" s="78" t="e">
        <f>AVERAGE(I30:I31)</f>
        <v>#DIV/0!</v>
      </c>
      <c r="K30" s="5" t="s">
        <v>89</v>
      </c>
      <c r="L30" s="44"/>
      <c r="M30" s="78" t="e">
        <f>AVERAGE(L30:L31)</f>
        <v>#DIV/0!</v>
      </c>
    </row>
    <row r="31" spans="1:23" x14ac:dyDescent="0.3">
      <c r="B31" s="5" t="s">
        <v>70</v>
      </c>
      <c r="C31" s="41"/>
      <c r="D31" s="41"/>
      <c r="E31" s="14">
        <f t="shared" si="0"/>
        <v>0</v>
      </c>
      <c r="F31" s="41"/>
      <c r="G31" s="41"/>
      <c r="H31" s="14">
        <f t="shared" si="1"/>
        <v>0</v>
      </c>
      <c r="I31" s="24" t="e">
        <f t="shared" si="2"/>
        <v>#DIV/0!</v>
      </c>
      <c r="J31" s="77"/>
      <c r="K31" s="5" t="s">
        <v>90</v>
      </c>
      <c r="L31" s="3"/>
      <c r="M31" s="77"/>
    </row>
    <row r="32" spans="1:23" x14ac:dyDescent="0.3">
      <c r="B32" s="5" t="s">
        <v>71</v>
      </c>
      <c r="C32" s="41"/>
      <c r="D32" s="41"/>
      <c r="E32" s="14">
        <f t="shared" si="0"/>
        <v>0</v>
      </c>
      <c r="F32" s="41"/>
      <c r="G32" s="41"/>
      <c r="H32" s="14">
        <f t="shared" si="1"/>
        <v>0</v>
      </c>
      <c r="I32" s="24" t="e">
        <f t="shared" si="2"/>
        <v>#DIV/0!</v>
      </c>
      <c r="J32" s="78" t="e">
        <f>AVERAGE(I32:I33)</f>
        <v>#DIV/0!</v>
      </c>
      <c r="K32" s="5" t="s">
        <v>91</v>
      </c>
      <c r="L32" s="3"/>
      <c r="M32" s="78" t="e">
        <f>AVERAGE(L32:L33)</f>
        <v>#DIV/0!</v>
      </c>
    </row>
    <row r="33" spans="2:20" x14ac:dyDescent="0.3">
      <c r="B33" s="5" t="s">
        <v>72</v>
      </c>
      <c r="C33" s="41"/>
      <c r="D33" s="41"/>
      <c r="E33" s="14">
        <f t="shared" si="0"/>
        <v>0</v>
      </c>
      <c r="F33" s="41"/>
      <c r="G33" s="41"/>
      <c r="H33" s="14">
        <f t="shared" si="1"/>
        <v>0</v>
      </c>
      <c r="I33" s="24" t="e">
        <f t="shared" si="2"/>
        <v>#DIV/0!</v>
      </c>
      <c r="J33" s="77"/>
      <c r="K33" s="5" t="s">
        <v>92</v>
      </c>
      <c r="L33" s="3"/>
      <c r="M33" s="77"/>
    </row>
    <row r="34" spans="2:20" x14ac:dyDescent="0.3">
      <c r="B34" s="5" t="s">
        <v>73</v>
      </c>
      <c r="C34" s="41"/>
      <c r="D34" s="41"/>
      <c r="E34" s="14">
        <f t="shared" si="0"/>
        <v>0</v>
      </c>
      <c r="F34" s="41"/>
      <c r="G34" s="41"/>
      <c r="H34" s="14">
        <f t="shared" si="1"/>
        <v>0</v>
      </c>
      <c r="I34" s="24" t="e">
        <f t="shared" si="2"/>
        <v>#DIV/0!</v>
      </c>
      <c r="J34" s="78" t="e">
        <f>AVERAGE(I34:I35)</f>
        <v>#DIV/0!</v>
      </c>
      <c r="K34" s="5" t="s">
        <v>93</v>
      </c>
      <c r="L34" s="3"/>
      <c r="M34" s="78" t="e">
        <f>AVERAGE(L34:L35)</f>
        <v>#DIV/0!</v>
      </c>
    </row>
    <row r="35" spans="2:20" x14ac:dyDescent="0.3">
      <c r="B35" s="5" t="s">
        <v>74</v>
      </c>
      <c r="C35" s="41"/>
      <c r="D35" s="41"/>
      <c r="E35" s="14">
        <f t="shared" si="0"/>
        <v>0</v>
      </c>
      <c r="F35" s="41"/>
      <c r="G35" s="41"/>
      <c r="H35" s="14">
        <f t="shared" si="1"/>
        <v>0</v>
      </c>
      <c r="I35" s="24" t="e">
        <f t="shared" si="2"/>
        <v>#DIV/0!</v>
      </c>
      <c r="J35" s="77"/>
      <c r="K35" s="5" t="s">
        <v>94</v>
      </c>
      <c r="L35" s="3"/>
      <c r="M35" s="77"/>
    </row>
    <row r="36" spans="2:20" x14ac:dyDescent="0.3">
      <c r="B36" s="5" t="s">
        <v>75</v>
      </c>
      <c r="C36" s="41"/>
      <c r="D36" s="41"/>
      <c r="E36" s="14">
        <f t="shared" si="0"/>
        <v>0</v>
      </c>
      <c r="F36" s="41"/>
      <c r="G36" s="41"/>
      <c r="H36" s="14">
        <f t="shared" si="1"/>
        <v>0</v>
      </c>
      <c r="I36" s="24" t="e">
        <f t="shared" si="2"/>
        <v>#DIV/0!</v>
      </c>
      <c r="J36" s="78" t="e">
        <f>AVERAGE(I36:I37)</f>
        <v>#DIV/0!</v>
      </c>
      <c r="K36" s="5" t="s">
        <v>95</v>
      </c>
      <c r="L36" s="44"/>
      <c r="M36" s="78" t="e">
        <f>AVERAGE(L36:L37)</f>
        <v>#DIV/0!</v>
      </c>
    </row>
    <row r="37" spans="2:20" x14ac:dyDescent="0.3">
      <c r="B37" s="5" t="s">
        <v>76</v>
      </c>
      <c r="C37" s="41"/>
      <c r="D37" s="41"/>
      <c r="E37" s="14">
        <f t="shared" si="0"/>
        <v>0</v>
      </c>
      <c r="F37" s="41"/>
      <c r="G37" s="41"/>
      <c r="H37" s="14">
        <f t="shared" si="1"/>
        <v>0</v>
      </c>
      <c r="I37" s="24" t="e">
        <f t="shared" si="2"/>
        <v>#DIV/0!</v>
      </c>
      <c r="J37" s="77"/>
      <c r="K37" s="5" t="s">
        <v>96</v>
      </c>
      <c r="L37" s="3"/>
      <c r="M37" s="77"/>
    </row>
    <row r="38" spans="2:20" x14ac:dyDescent="0.3">
      <c r="B38" s="5" t="s">
        <v>77</v>
      </c>
      <c r="C38" s="41"/>
      <c r="D38" s="41"/>
      <c r="E38" s="14">
        <f t="shared" si="0"/>
        <v>0</v>
      </c>
      <c r="F38" s="41"/>
      <c r="G38" s="41"/>
      <c r="H38" s="14">
        <f t="shared" si="1"/>
        <v>0</v>
      </c>
      <c r="I38" s="24" t="e">
        <f t="shared" si="2"/>
        <v>#DIV/0!</v>
      </c>
      <c r="J38" s="78" t="e">
        <f>AVERAGE(I38:I39)</f>
        <v>#DIV/0!</v>
      </c>
      <c r="K38" s="5" t="s">
        <v>97</v>
      </c>
      <c r="L38" s="3"/>
      <c r="M38" s="78" t="e">
        <f>AVERAGE(L38:L39)</f>
        <v>#DIV/0!</v>
      </c>
    </row>
    <row r="39" spans="2:20" x14ac:dyDescent="0.3">
      <c r="B39" s="5" t="s">
        <v>78</v>
      </c>
      <c r="C39" s="41"/>
      <c r="D39" s="41"/>
      <c r="E39" s="14">
        <f t="shared" si="0"/>
        <v>0</v>
      </c>
      <c r="F39" s="41"/>
      <c r="G39" s="41"/>
      <c r="H39" s="14">
        <f t="shared" si="1"/>
        <v>0</v>
      </c>
      <c r="I39" s="24" t="e">
        <f t="shared" si="2"/>
        <v>#DIV/0!</v>
      </c>
      <c r="J39" s="77"/>
      <c r="K39" s="5" t="s">
        <v>98</v>
      </c>
      <c r="L39" s="44"/>
      <c r="M39" s="77"/>
    </row>
    <row r="40" spans="2:20" x14ac:dyDescent="0.3">
      <c r="B40" s="5" t="s">
        <v>79</v>
      </c>
      <c r="C40" s="41"/>
      <c r="D40" s="41"/>
      <c r="E40" s="14">
        <f t="shared" si="0"/>
        <v>0</v>
      </c>
      <c r="F40" s="41"/>
      <c r="G40" s="41"/>
      <c r="H40" s="14">
        <f t="shared" si="1"/>
        <v>0</v>
      </c>
      <c r="I40" s="24" t="e">
        <f t="shared" si="2"/>
        <v>#DIV/0!</v>
      </c>
      <c r="J40" s="79" t="e">
        <f>AVERAGE(I40:I41)</f>
        <v>#DIV/0!</v>
      </c>
      <c r="K40" s="5" t="s">
        <v>99</v>
      </c>
      <c r="L40" s="3"/>
      <c r="M40" s="79" t="e">
        <f>AVERAGE(L40:L41)</f>
        <v>#DIV/0!</v>
      </c>
    </row>
    <row r="41" spans="2:20" x14ac:dyDescent="0.3">
      <c r="B41" s="5" t="s">
        <v>80</v>
      </c>
      <c r="C41" s="41"/>
      <c r="D41" s="41"/>
      <c r="E41" s="14">
        <f t="shared" si="0"/>
        <v>0</v>
      </c>
      <c r="F41" s="41"/>
      <c r="G41" s="41"/>
      <c r="H41" s="14">
        <f t="shared" si="1"/>
        <v>0</v>
      </c>
      <c r="I41" s="24" t="e">
        <f t="shared" si="2"/>
        <v>#DIV/0!</v>
      </c>
      <c r="J41" s="80"/>
      <c r="K41" s="5" t="s">
        <v>100</v>
      </c>
      <c r="L41" s="3"/>
      <c r="M41" s="80"/>
    </row>
    <row r="42" spans="2:20" x14ac:dyDescent="0.3">
      <c r="B42" s="5" t="s">
        <v>81</v>
      </c>
      <c r="C42" s="41"/>
      <c r="D42" s="41"/>
      <c r="E42" s="14">
        <f t="shared" si="0"/>
        <v>0</v>
      </c>
      <c r="F42" s="41"/>
      <c r="G42" s="41"/>
      <c r="H42" s="14">
        <f t="shared" si="1"/>
        <v>0</v>
      </c>
      <c r="I42" s="24" t="e">
        <f t="shared" si="2"/>
        <v>#DIV/0!</v>
      </c>
      <c r="J42" s="79" t="e">
        <f>AVERAGE(I42:I43)</f>
        <v>#DIV/0!</v>
      </c>
      <c r="K42" s="5" t="s">
        <v>101</v>
      </c>
      <c r="L42" s="3"/>
      <c r="M42" s="79" t="e">
        <f>AVERAGE(L42:L43)</f>
        <v>#DIV/0!</v>
      </c>
    </row>
    <row r="43" spans="2:20" x14ac:dyDescent="0.3">
      <c r="B43" s="5" t="s">
        <v>82</v>
      </c>
      <c r="C43" s="41"/>
      <c r="D43" s="41"/>
      <c r="E43" s="14">
        <f t="shared" si="0"/>
        <v>0</v>
      </c>
      <c r="F43" s="41"/>
      <c r="G43" s="41"/>
      <c r="H43" s="14">
        <f t="shared" si="1"/>
        <v>0</v>
      </c>
      <c r="I43" s="24" t="e">
        <f>(H43/E43)*100</f>
        <v>#DIV/0!</v>
      </c>
      <c r="J43" s="80"/>
      <c r="K43" s="5" t="s">
        <v>102</v>
      </c>
      <c r="L43" s="3"/>
      <c r="M43" s="80"/>
      <c r="O43" s="52" t="s">
        <v>26</v>
      </c>
      <c r="P43" s="52"/>
      <c r="S43" s="52" t="s">
        <v>27</v>
      </c>
      <c r="T43" s="52"/>
    </row>
    <row r="44" spans="2:20" x14ac:dyDescent="0.3">
      <c r="B44" s="8"/>
      <c r="C44" s="6"/>
      <c r="D44" s="6"/>
      <c r="E44" s="6"/>
      <c r="F44" s="6"/>
      <c r="G44" s="51"/>
      <c r="H44" s="6"/>
      <c r="I44" s="26"/>
      <c r="J44" s="74"/>
    </row>
    <row r="45" spans="2:20" x14ac:dyDescent="0.3">
      <c r="B45" s="8"/>
      <c r="C45" s="6"/>
      <c r="D45" s="6"/>
      <c r="E45" s="6"/>
      <c r="F45" s="6"/>
      <c r="G45" s="51"/>
      <c r="H45" s="6"/>
      <c r="I45" s="26"/>
      <c r="J45" s="75"/>
    </row>
    <row r="46" spans="2:20" x14ac:dyDescent="0.3">
      <c r="B46" s="8"/>
      <c r="C46" s="6"/>
      <c r="D46" s="6"/>
      <c r="E46" s="6"/>
      <c r="F46" s="6"/>
      <c r="G46" s="51"/>
      <c r="H46" s="6"/>
      <c r="I46" s="26"/>
      <c r="J46" s="74"/>
    </row>
    <row r="47" spans="2:20" x14ac:dyDescent="0.3">
      <c r="B47" s="8"/>
      <c r="C47" s="6"/>
      <c r="D47" s="6"/>
      <c r="E47" s="6"/>
      <c r="F47" s="6"/>
      <c r="G47" s="6"/>
      <c r="H47" s="6"/>
      <c r="I47" s="26"/>
      <c r="J47" s="75"/>
    </row>
  </sheetData>
  <mergeCells count="46">
    <mergeCell ref="M38:M39"/>
    <mergeCell ref="M40:M41"/>
    <mergeCell ref="M42:M43"/>
    <mergeCell ref="M28:M29"/>
    <mergeCell ref="M30:M31"/>
    <mergeCell ref="M32:M33"/>
    <mergeCell ref="M34:M35"/>
    <mergeCell ref="M36:M37"/>
    <mergeCell ref="J44:J45"/>
    <mergeCell ref="J46:J47"/>
    <mergeCell ref="O43:P43"/>
    <mergeCell ref="S43:T43"/>
    <mergeCell ref="J24:J25"/>
    <mergeCell ref="J26:J27"/>
    <mergeCell ref="J28:J29"/>
    <mergeCell ref="J30:J31"/>
    <mergeCell ref="J32:J33"/>
    <mergeCell ref="J34:J35"/>
    <mergeCell ref="J36:J37"/>
    <mergeCell ref="J38:J39"/>
    <mergeCell ref="J40:J41"/>
    <mergeCell ref="J42:J43"/>
    <mergeCell ref="M24:M25"/>
    <mergeCell ref="M26:M27"/>
    <mergeCell ref="C21:G21"/>
    <mergeCell ref="O13:P13"/>
    <mergeCell ref="O23:P23"/>
    <mergeCell ref="B15:L15"/>
    <mergeCell ref="B16:L16"/>
    <mergeCell ref="B17:L18"/>
    <mergeCell ref="B19:L19"/>
    <mergeCell ref="B20:L20"/>
    <mergeCell ref="A17:A18"/>
    <mergeCell ref="B7:L7"/>
    <mergeCell ref="B2:L2"/>
    <mergeCell ref="B3:L3"/>
    <mergeCell ref="B4:L4"/>
    <mergeCell ref="B5:L5"/>
    <mergeCell ref="B6:L6"/>
    <mergeCell ref="B8:L8"/>
    <mergeCell ref="B11:L11"/>
    <mergeCell ref="B12:L12"/>
    <mergeCell ref="B13:L13"/>
    <mergeCell ref="B14:L14"/>
    <mergeCell ref="B9:L9"/>
    <mergeCell ref="B10:L10"/>
  </mergeCells>
  <pageMargins left="0.7" right="0.7" top="0.75" bottom="0.75" header="0.3" footer="0.3"/>
  <pageSetup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E058C-2209-4879-8D2B-5B98DA708EC9}">
  <sheetPr>
    <pageSetUpPr fitToPage="1"/>
  </sheetPr>
  <dimension ref="A1:S41"/>
  <sheetViews>
    <sheetView showGridLines="0" topLeftCell="A6" workbookViewId="0">
      <selection activeCell="O16" sqref="O16"/>
    </sheetView>
  </sheetViews>
  <sheetFormatPr defaultRowHeight="14.4" x14ac:dyDescent="0.3"/>
  <cols>
    <col min="2" max="2" width="10.5546875" customWidth="1"/>
    <col min="3" max="4" width="10.33203125" customWidth="1"/>
    <col min="5" max="5" width="5.5546875" customWidth="1"/>
    <col min="6" max="6" width="16" bestFit="1" customWidth="1"/>
    <col min="7" max="7" width="10" customWidth="1"/>
    <col min="8" max="8" width="11" customWidth="1"/>
    <col min="9" max="9" width="9.5546875" customWidth="1"/>
    <col min="10" max="10" width="11.77734375" bestFit="1" customWidth="1"/>
    <col min="12" max="12" width="12.88671875" bestFit="1" customWidth="1"/>
    <col min="16" max="16" width="18.5546875" customWidth="1"/>
    <col min="17" max="17" width="10.44140625" customWidth="1"/>
    <col min="18" max="18" width="9.88671875" bestFit="1" customWidth="1"/>
  </cols>
  <sheetData>
    <row r="1" spans="1:19" ht="14.4" customHeight="1" x14ac:dyDescent="0.3">
      <c r="A1" s="81" t="s">
        <v>42</v>
      </c>
      <c r="B1" s="81"/>
      <c r="C1" s="81"/>
      <c r="D1" s="81"/>
      <c r="E1" s="81"/>
      <c r="F1" s="81"/>
      <c r="G1" s="81"/>
      <c r="H1" s="81"/>
      <c r="I1" s="81"/>
      <c r="J1" s="81"/>
      <c r="K1" s="81"/>
      <c r="L1" s="81"/>
    </row>
    <row r="2" spans="1:19" ht="14.4" customHeight="1" x14ac:dyDescent="0.3">
      <c r="A2" s="81"/>
      <c r="B2" s="81"/>
      <c r="C2" s="81"/>
      <c r="D2" s="81"/>
      <c r="E2" s="81"/>
      <c r="F2" s="81"/>
      <c r="G2" s="81"/>
      <c r="H2" s="81"/>
      <c r="I2" s="81"/>
      <c r="J2" s="81"/>
      <c r="K2" s="81"/>
      <c r="L2" s="81"/>
    </row>
    <row r="3" spans="1:19" ht="14.4" customHeight="1" x14ac:dyDescent="0.3"/>
    <row r="4" spans="1:19" ht="28.8" x14ac:dyDescent="0.3">
      <c r="A4" s="12" t="s">
        <v>16</v>
      </c>
      <c r="B4" s="21" t="s">
        <v>28</v>
      </c>
      <c r="C4" s="21" t="s">
        <v>29</v>
      </c>
      <c r="D4" s="30" t="s">
        <v>30</v>
      </c>
      <c r="F4" s="3"/>
      <c r="G4" s="27" t="s">
        <v>31</v>
      </c>
      <c r="H4" s="27" t="s">
        <v>32</v>
      </c>
      <c r="I4" s="7" t="s">
        <v>33</v>
      </c>
      <c r="J4" s="7" t="s">
        <v>111</v>
      </c>
      <c r="K4" s="15"/>
    </row>
    <row r="5" spans="1:19" ht="14.4" customHeight="1" x14ac:dyDescent="0.3">
      <c r="A5" s="19">
        <v>1</v>
      </c>
      <c r="B5" s="25" t="e">
        <f>Directions!E11</f>
        <v>#DIV/0!</v>
      </c>
      <c r="C5" s="25" t="e">
        <f>AVERAGE('Analytical Dry Matter &amp; Brix'!I24:I25)</f>
        <v>#DIV/0!</v>
      </c>
      <c r="D5" s="25" t="e">
        <f>B5+$I$5</f>
        <v>#DIV/0!</v>
      </c>
      <c r="F5" s="5" t="s">
        <v>109</v>
      </c>
      <c r="G5" s="28" t="e">
        <f>AVERAGE(B5:B14)</f>
        <v>#DIV/0!</v>
      </c>
      <c r="H5" s="28" t="e">
        <f>AVERAGE(C5:C14)</f>
        <v>#DIV/0!</v>
      </c>
      <c r="I5" s="29" t="e">
        <f>H5-G5</f>
        <v>#DIV/0!</v>
      </c>
      <c r="J5" s="3" t="e">
        <f>RSQ(C5:C14,D5:D14)</f>
        <v>#DIV/0!</v>
      </c>
    </row>
    <row r="6" spans="1:19" ht="14.4" customHeight="1" x14ac:dyDescent="0.3">
      <c r="A6" s="19">
        <v>2</v>
      </c>
      <c r="B6" s="25" t="e">
        <f>Directions!E12</f>
        <v>#DIV/0!</v>
      </c>
      <c r="C6" s="25" t="e">
        <f>AVERAGE('Analytical Dry Matter &amp; Brix'!I26:I27)</f>
        <v>#DIV/0!</v>
      </c>
      <c r="D6" s="25" t="e">
        <f t="shared" ref="D6:D14" si="0">B6+$I$5</f>
        <v>#DIV/0!</v>
      </c>
      <c r="F6" s="5" t="s">
        <v>110</v>
      </c>
      <c r="G6" s="28" t="e">
        <f>AVERAGE(B17:B26)</f>
        <v>#DIV/0!</v>
      </c>
      <c r="H6" s="28" t="e">
        <f>AVERAGE(C17:C26)</f>
        <v>#DIV/0!</v>
      </c>
      <c r="I6" s="29" t="e">
        <f>H6-G6</f>
        <v>#DIV/0!</v>
      </c>
      <c r="J6" s="3" t="e">
        <f>RSQ(C17:C26,D17:D26)</f>
        <v>#DIV/0!</v>
      </c>
    </row>
    <row r="7" spans="1:19" ht="14.4" customHeight="1" x14ac:dyDescent="0.3">
      <c r="A7" s="19">
        <v>3</v>
      </c>
      <c r="B7" s="25" t="e">
        <f>Directions!E13</f>
        <v>#DIV/0!</v>
      </c>
      <c r="C7" s="25" t="e">
        <f>AVERAGE('Analytical Dry Matter &amp; Brix'!I28:I29)</f>
        <v>#DIV/0!</v>
      </c>
      <c r="D7" s="25" t="e">
        <f t="shared" si="0"/>
        <v>#DIV/0!</v>
      </c>
    </row>
    <row r="8" spans="1:19" ht="14.25" customHeight="1" x14ac:dyDescent="0.3">
      <c r="A8" s="19">
        <v>4</v>
      </c>
      <c r="B8" s="25" t="e">
        <f>Directions!E14</f>
        <v>#DIV/0!</v>
      </c>
      <c r="C8" s="25" t="e">
        <f>AVERAGE('Analytical Dry Matter &amp; Brix'!I30:I31)</f>
        <v>#DIV/0!</v>
      </c>
      <c r="D8" s="25" t="e">
        <f t="shared" si="0"/>
        <v>#DIV/0!</v>
      </c>
      <c r="F8" s="5" t="s">
        <v>35</v>
      </c>
      <c r="G8" s="85" t="s">
        <v>36</v>
      </c>
      <c r="H8" s="86"/>
      <c r="I8" s="86"/>
      <c r="J8" s="86"/>
      <c r="K8" s="86"/>
      <c r="L8" s="86"/>
      <c r="M8" s="86"/>
      <c r="N8" s="86"/>
      <c r="O8" s="86"/>
      <c r="P8" s="87"/>
    </row>
    <row r="9" spans="1:19" ht="15.75" customHeight="1" x14ac:dyDescent="0.3">
      <c r="A9" s="19">
        <v>5</v>
      </c>
      <c r="B9" s="25" t="e">
        <f>Directions!E15</f>
        <v>#DIV/0!</v>
      </c>
      <c r="C9" s="25" t="e">
        <f>AVERAGE('Analytical Dry Matter &amp; Brix'!I32:I33)</f>
        <v>#DIV/0!</v>
      </c>
      <c r="D9" s="25" t="e">
        <f t="shared" si="0"/>
        <v>#DIV/0!</v>
      </c>
      <c r="F9" s="20">
        <v>1</v>
      </c>
      <c r="G9" s="3" t="s">
        <v>37</v>
      </c>
      <c r="H9" s="4"/>
      <c r="I9" s="4"/>
      <c r="J9" s="4"/>
      <c r="K9" s="4"/>
      <c r="L9" s="4"/>
      <c r="M9" s="4"/>
      <c r="N9" s="4"/>
      <c r="O9" s="4"/>
      <c r="P9" s="4"/>
      <c r="R9" s="3" t="s">
        <v>103</v>
      </c>
      <c r="S9" s="3" t="s">
        <v>62</v>
      </c>
    </row>
    <row r="10" spans="1:19" ht="14.4" customHeight="1" x14ac:dyDescent="0.3">
      <c r="A10" s="19">
        <v>6</v>
      </c>
      <c r="B10" s="25" t="e">
        <f>Directions!E16</f>
        <v>#DIV/0!</v>
      </c>
      <c r="C10" s="25" t="e">
        <f>AVERAGE('Analytical Dry Matter &amp; Brix'!I34:I35)</f>
        <v>#DIV/0!</v>
      </c>
      <c r="D10" s="25" t="e">
        <f t="shared" si="0"/>
        <v>#DIV/0!</v>
      </c>
      <c r="F10" s="20">
        <v>2</v>
      </c>
      <c r="G10" s="95" t="s">
        <v>38</v>
      </c>
      <c r="H10" s="96"/>
      <c r="I10" s="96"/>
      <c r="J10" s="96"/>
      <c r="K10" s="96"/>
      <c r="L10" s="96"/>
      <c r="M10" s="96"/>
      <c r="N10" s="96"/>
      <c r="O10" s="96"/>
      <c r="P10" s="97"/>
      <c r="Q10" s="45" t="s">
        <v>34</v>
      </c>
      <c r="R10" s="31" t="e">
        <f>J5</f>
        <v>#DIV/0!</v>
      </c>
      <c r="S10" s="31" t="e">
        <f>J6</f>
        <v>#DIV/0!</v>
      </c>
    </row>
    <row r="11" spans="1:19" ht="14.4" customHeight="1" x14ac:dyDescent="0.3">
      <c r="A11" s="19">
        <v>7</v>
      </c>
      <c r="B11" s="25" t="e">
        <f>Directions!E17</f>
        <v>#DIV/0!</v>
      </c>
      <c r="C11" s="25" t="e">
        <f>AVERAGE('Analytical Dry Matter &amp; Brix'!I36:I37)</f>
        <v>#DIV/0!</v>
      </c>
      <c r="D11" s="25" t="e">
        <f t="shared" si="0"/>
        <v>#DIV/0!</v>
      </c>
      <c r="F11" s="20">
        <v>3</v>
      </c>
      <c r="G11" s="95" t="s">
        <v>39</v>
      </c>
      <c r="H11" s="96"/>
      <c r="I11" s="96"/>
      <c r="J11" s="96"/>
      <c r="K11" s="96"/>
      <c r="L11" s="96"/>
      <c r="M11" s="96"/>
      <c r="N11" s="96"/>
      <c r="O11" s="96"/>
      <c r="P11" s="97"/>
      <c r="Q11" s="45" t="s">
        <v>40</v>
      </c>
      <c r="R11" s="5" t="e" cm="1">
        <f t="array" ref="R11">SQRT(SUMSQ(C5:C14-D5:D14)/COUNTA(D5:D14))</f>
        <v>#DIV/0!</v>
      </c>
      <c r="S11" s="5" t="e" cm="1">
        <f t="array" ref="S11">SQRT(SUMSQ(C17:C26-D17:D26)/COUNTA(D17:D26))</f>
        <v>#DIV/0!</v>
      </c>
    </row>
    <row r="12" spans="1:19" ht="14.4" customHeight="1" x14ac:dyDescent="0.3">
      <c r="A12" s="19">
        <v>8</v>
      </c>
      <c r="B12" s="25" t="e">
        <f>Directions!E18</f>
        <v>#DIV/0!</v>
      </c>
      <c r="C12" s="25" t="e">
        <f>AVERAGE('Analytical Dry Matter &amp; Brix'!I38:I39)</f>
        <v>#DIV/0!</v>
      </c>
      <c r="D12" s="25" t="e">
        <f t="shared" si="0"/>
        <v>#DIV/0!</v>
      </c>
      <c r="F12" s="88">
        <v>4</v>
      </c>
      <c r="G12" s="89" t="s">
        <v>112</v>
      </c>
      <c r="H12" s="90"/>
      <c r="I12" s="90"/>
      <c r="J12" s="90"/>
      <c r="K12" s="90"/>
      <c r="L12" s="90"/>
      <c r="M12" s="90"/>
      <c r="N12" s="90"/>
      <c r="O12" s="90"/>
      <c r="P12" s="91"/>
    </row>
    <row r="13" spans="1:19" ht="14.4" customHeight="1" x14ac:dyDescent="0.3">
      <c r="A13" s="19">
        <v>9</v>
      </c>
      <c r="B13" s="25" t="e">
        <f>Directions!E19</f>
        <v>#DIV/0!</v>
      </c>
      <c r="C13" s="25" t="e">
        <f>AVERAGE('Analytical Dry Matter &amp; Brix'!I40:I41)</f>
        <v>#DIV/0!</v>
      </c>
      <c r="D13" s="25" t="e">
        <f t="shared" si="0"/>
        <v>#DIV/0!</v>
      </c>
      <c r="F13" s="88"/>
      <c r="G13" s="92"/>
      <c r="H13" s="93"/>
      <c r="I13" s="93"/>
      <c r="J13" s="93"/>
      <c r="K13" s="93"/>
      <c r="L13" s="93"/>
      <c r="M13" s="93"/>
      <c r="N13" s="93"/>
      <c r="O13" s="93"/>
      <c r="P13" s="94"/>
    </row>
    <row r="14" spans="1:19" ht="14.4" customHeight="1" x14ac:dyDescent="0.3">
      <c r="A14" s="19">
        <v>10</v>
      </c>
      <c r="B14" s="25" t="e">
        <f>Directions!E20</f>
        <v>#DIV/0!</v>
      </c>
      <c r="C14" s="25" t="e">
        <f>AVERAGE('Analytical Dry Matter &amp; Brix'!I42:I43)</f>
        <v>#DIV/0!</v>
      </c>
      <c r="D14" s="25" t="e">
        <f t="shared" si="0"/>
        <v>#DIV/0!</v>
      </c>
      <c r="F14" s="82">
        <v>5</v>
      </c>
      <c r="G14" s="68" t="s">
        <v>41</v>
      </c>
      <c r="H14" s="69"/>
      <c r="I14" s="69"/>
      <c r="J14" s="69"/>
      <c r="K14" s="69"/>
      <c r="L14" s="69"/>
      <c r="M14" s="69"/>
      <c r="N14" s="69"/>
      <c r="O14" s="69"/>
      <c r="P14" s="70"/>
    </row>
    <row r="15" spans="1:19" ht="14.25" customHeight="1" x14ac:dyDescent="0.3">
      <c r="A15" s="38"/>
      <c r="B15" s="26"/>
      <c r="C15" s="26"/>
      <c r="D15" s="26"/>
      <c r="F15" s="83"/>
      <c r="G15" s="71"/>
      <c r="H15" s="72"/>
      <c r="I15" s="72"/>
      <c r="J15" s="72"/>
      <c r="K15" s="72"/>
      <c r="L15" s="72"/>
      <c r="M15" s="72"/>
      <c r="N15" s="72"/>
      <c r="O15" s="72"/>
      <c r="P15" s="73"/>
    </row>
    <row r="16" spans="1:19" ht="27.6" customHeight="1" x14ac:dyDescent="0.3">
      <c r="A16" s="12" t="s">
        <v>16</v>
      </c>
      <c r="B16" s="21" t="s">
        <v>107</v>
      </c>
      <c r="C16" s="21" t="s">
        <v>108</v>
      </c>
      <c r="D16" s="30" t="s">
        <v>30</v>
      </c>
      <c r="F16" s="48"/>
      <c r="G16" s="42"/>
      <c r="H16" s="42"/>
      <c r="I16" s="42"/>
      <c r="J16" s="42"/>
      <c r="K16" s="42"/>
      <c r="L16" s="42"/>
      <c r="M16" s="42"/>
      <c r="N16" s="42"/>
      <c r="O16" s="42"/>
      <c r="P16" s="42"/>
    </row>
    <row r="17" spans="1:16" ht="14.25" customHeight="1" x14ac:dyDescent="0.3">
      <c r="A17" s="19">
        <v>1</v>
      </c>
      <c r="B17" s="25" t="e">
        <f>Directions!E23</f>
        <v>#DIV/0!</v>
      </c>
      <c r="C17" s="25" t="e">
        <f>AVERAGE('Analytical Dry Matter &amp; Brix'!L24:L25)</f>
        <v>#DIV/0!</v>
      </c>
      <c r="D17" s="25" t="e">
        <f>B17+$I$6</f>
        <v>#DIV/0!</v>
      </c>
      <c r="F17" s="48"/>
      <c r="G17" s="42"/>
      <c r="H17" s="42"/>
      <c r="I17" s="42"/>
      <c r="J17" s="42"/>
      <c r="K17" s="42"/>
      <c r="L17" s="42"/>
      <c r="M17" s="42"/>
      <c r="N17" s="42"/>
      <c r="O17" s="42"/>
      <c r="P17" s="42"/>
    </row>
    <row r="18" spans="1:16" ht="14.25" customHeight="1" x14ac:dyDescent="0.3">
      <c r="A18" s="19">
        <v>2</v>
      </c>
      <c r="B18" s="25" t="e">
        <f>Directions!E24</f>
        <v>#DIV/0!</v>
      </c>
      <c r="C18" s="25" t="e">
        <f>AVERAGE('Analytical Dry Matter &amp; Brix'!L26:L27)</f>
        <v>#DIV/0!</v>
      </c>
      <c r="D18" s="25" t="e">
        <f t="shared" ref="D18:D26" si="1">B18+$I$6</f>
        <v>#DIV/0!</v>
      </c>
      <c r="F18" s="48"/>
      <c r="G18" s="42"/>
      <c r="H18" s="42"/>
      <c r="I18" s="42"/>
      <c r="J18" s="42"/>
      <c r="K18" s="42"/>
      <c r="L18" s="42"/>
      <c r="M18" s="42"/>
      <c r="N18" s="42"/>
      <c r="O18" s="42"/>
      <c r="P18" s="42"/>
    </row>
    <row r="19" spans="1:16" ht="14.25" customHeight="1" x14ac:dyDescent="0.3">
      <c r="A19" s="19">
        <v>3</v>
      </c>
      <c r="B19" s="25" t="e">
        <f>Directions!E25</f>
        <v>#DIV/0!</v>
      </c>
      <c r="C19" s="25" t="e">
        <f>AVERAGE('Analytical Dry Matter &amp; Brix'!L28:L29)</f>
        <v>#DIV/0!</v>
      </c>
      <c r="D19" s="25" t="e">
        <f t="shared" si="1"/>
        <v>#DIV/0!</v>
      </c>
      <c r="F19" s="48"/>
      <c r="G19" s="42"/>
      <c r="H19" s="42"/>
      <c r="I19" s="42"/>
      <c r="J19" s="42"/>
      <c r="K19" s="42"/>
      <c r="L19" s="42"/>
      <c r="M19" s="42"/>
      <c r="N19" s="42"/>
      <c r="O19" s="42"/>
      <c r="P19" s="42"/>
    </row>
    <row r="20" spans="1:16" ht="14.25" customHeight="1" x14ac:dyDescent="0.3">
      <c r="A20" s="19">
        <v>4</v>
      </c>
      <c r="B20" s="25" t="e">
        <f>Directions!E26</f>
        <v>#DIV/0!</v>
      </c>
      <c r="C20" s="25" t="e">
        <f>AVERAGE('Analytical Dry Matter &amp; Brix'!L30:L31)</f>
        <v>#DIV/0!</v>
      </c>
      <c r="D20" s="25" t="e">
        <f t="shared" si="1"/>
        <v>#DIV/0!</v>
      </c>
      <c r="F20" s="48"/>
      <c r="G20" s="42"/>
      <c r="H20" s="42"/>
      <c r="I20" s="42"/>
      <c r="J20" s="42"/>
      <c r="K20" s="42"/>
      <c r="L20" s="42"/>
      <c r="M20" s="42"/>
      <c r="N20" s="42"/>
      <c r="O20" s="42"/>
      <c r="P20" s="42"/>
    </row>
    <row r="21" spans="1:16" ht="14.25" customHeight="1" x14ac:dyDescent="0.3">
      <c r="A21" s="19">
        <v>5</v>
      </c>
      <c r="B21" s="25" t="e">
        <f>Directions!E27</f>
        <v>#DIV/0!</v>
      </c>
      <c r="C21" s="25" t="e">
        <f>AVERAGE('Analytical Dry Matter &amp; Brix'!L32:L33)</f>
        <v>#DIV/0!</v>
      </c>
      <c r="D21" s="25" t="e">
        <f t="shared" si="1"/>
        <v>#DIV/0!</v>
      </c>
      <c r="F21" s="48"/>
      <c r="G21" s="42"/>
      <c r="H21" s="42"/>
      <c r="I21" s="42"/>
      <c r="J21" s="42"/>
      <c r="K21" s="42"/>
      <c r="L21" s="42"/>
      <c r="M21" s="42"/>
      <c r="N21" s="42"/>
      <c r="O21" s="42"/>
      <c r="P21" s="42"/>
    </row>
    <row r="22" spans="1:16" ht="14.25" customHeight="1" x14ac:dyDescent="0.3">
      <c r="A22" s="19">
        <v>6</v>
      </c>
      <c r="B22" s="25" t="e">
        <f>Directions!E28</f>
        <v>#DIV/0!</v>
      </c>
      <c r="C22" s="25" t="e">
        <f>AVERAGE('Analytical Dry Matter &amp; Brix'!L34:L35)</f>
        <v>#DIV/0!</v>
      </c>
      <c r="D22" s="25" t="e">
        <f t="shared" si="1"/>
        <v>#DIV/0!</v>
      </c>
      <c r="F22" s="48"/>
      <c r="G22" s="42"/>
      <c r="H22" s="42"/>
      <c r="I22" s="42"/>
      <c r="J22" s="42"/>
      <c r="K22" s="42"/>
      <c r="L22" s="42"/>
      <c r="M22" s="42"/>
      <c r="N22" s="42"/>
      <c r="O22" s="42"/>
      <c r="P22" s="42"/>
    </row>
    <row r="23" spans="1:16" ht="14.25" customHeight="1" x14ac:dyDescent="0.3">
      <c r="A23" s="19">
        <v>7</v>
      </c>
      <c r="B23" s="25" t="e">
        <f>Directions!E29</f>
        <v>#DIV/0!</v>
      </c>
      <c r="C23" s="25" t="e">
        <f>AVERAGE('Analytical Dry Matter &amp; Brix'!L36:L37)</f>
        <v>#DIV/0!</v>
      </c>
      <c r="D23" s="25" t="e">
        <f t="shared" si="1"/>
        <v>#DIV/0!</v>
      </c>
      <c r="F23" s="48"/>
      <c r="G23" s="42"/>
      <c r="H23" s="42"/>
      <c r="I23" s="42"/>
      <c r="J23" s="42"/>
      <c r="K23" s="42"/>
      <c r="L23" s="42"/>
      <c r="M23" s="42"/>
      <c r="N23" s="42"/>
      <c r="O23" s="42"/>
      <c r="P23" s="42"/>
    </row>
    <row r="24" spans="1:16" ht="14.25" customHeight="1" x14ac:dyDescent="0.3">
      <c r="A24" s="19">
        <v>8</v>
      </c>
      <c r="B24" s="25" t="e">
        <f>Directions!E30</f>
        <v>#DIV/0!</v>
      </c>
      <c r="C24" s="25" t="e">
        <f>AVERAGE('Analytical Dry Matter &amp; Brix'!L38:L39)</f>
        <v>#DIV/0!</v>
      </c>
      <c r="D24" s="25" t="e">
        <f t="shared" si="1"/>
        <v>#DIV/0!</v>
      </c>
      <c r="F24" s="48"/>
      <c r="G24" s="42"/>
      <c r="H24" s="42"/>
      <c r="I24" s="42"/>
      <c r="J24" s="42"/>
      <c r="K24" s="42"/>
      <c r="L24" s="42"/>
      <c r="M24" s="42"/>
      <c r="N24" s="42"/>
      <c r="O24" s="42"/>
      <c r="P24" s="42"/>
    </row>
    <row r="25" spans="1:16" ht="14.25" customHeight="1" x14ac:dyDescent="0.3">
      <c r="A25" s="19">
        <v>9</v>
      </c>
      <c r="B25" s="25" t="e">
        <f>Directions!E31</f>
        <v>#DIV/0!</v>
      </c>
      <c r="C25" s="25" t="e">
        <f>AVERAGE('Analytical Dry Matter &amp; Brix'!L40:L41)</f>
        <v>#DIV/0!</v>
      </c>
      <c r="D25" s="25" t="e">
        <f t="shared" si="1"/>
        <v>#DIV/0!</v>
      </c>
      <c r="F25" s="48"/>
      <c r="G25" s="42"/>
      <c r="H25" s="42"/>
      <c r="I25" s="42"/>
      <c r="J25" s="42"/>
      <c r="K25" s="42"/>
      <c r="L25" s="42"/>
      <c r="M25" s="42"/>
      <c r="N25" s="42"/>
      <c r="O25" s="42"/>
      <c r="P25" s="42"/>
    </row>
    <row r="26" spans="1:16" ht="14.25" customHeight="1" x14ac:dyDescent="0.3">
      <c r="A26" s="19">
        <v>10</v>
      </c>
      <c r="B26" s="25" t="e">
        <f>Directions!E32</f>
        <v>#DIV/0!</v>
      </c>
      <c r="C26" s="25" t="e">
        <f>AVERAGE('Analytical Dry Matter &amp; Brix'!L42:L43)</f>
        <v>#DIV/0!</v>
      </c>
      <c r="D26" s="25" t="e">
        <f t="shared" si="1"/>
        <v>#DIV/0!</v>
      </c>
      <c r="F26" s="48"/>
      <c r="G26" s="42"/>
      <c r="H26" s="42"/>
      <c r="I26" s="42"/>
      <c r="J26" s="42"/>
      <c r="K26" s="42"/>
      <c r="L26" s="42"/>
      <c r="M26" s="42"/>
      <c r="N26" s="42"/>
      <c r="O26" s="42"/>
      <c r="P26" s="42"/>
    </row>
    <row r="27" spans="1:16" ht="14.25" customHeight="1" x14ac:dyDescent="0.3">
      <c r="A27" s="38"/>
      <c r="B27" s="26"/>
      <c r="C27" s="26"/>
      <c r="D27" s="26"/>
      <c r="F27" s="48"/>
      <c r="G27" s="42"/>
      <c r="H27" s="42"/>
      <c r="I27" s="42"/>
      <c r="J27" s="42"/>
      <c r="K27" s="42"/>
      <c r="L27" s="42"/>
      <c r="M27" s="42"/>
      <c r="N27" s="42"/>
      <c r="O27" s="42"/>
      <c r="P27" s="42"/>
    </row>
    <row r="28" spans="1:16" ht="14.4" customHeight="1" x14ac:dyDescent="0.3">
      <c r="A28" s="38"/>
      <c r="B28" s="26"/>
      <c r="C28" s="26"/>
      <c r="D28" s="26"/>
    </row>
    <row r="30" spans="1:16" ht="14.4" customHeight="1" x14ac:dyDescent="0.3">
      <c r="N30" s="84"/>
      <c r="O30" s="84"/>
      <c r="P30" s="84"/>
    </row>
    <row r="31" spans="1:16" ht="14.25" customHeight="1" x14ac:dyDescent="0.3">
      <c r="N31" s="84"/>
      <c r="O31" s="84"/>
      <c r="P31" s="84"/>
    </row>
    <row r="32" spans="1:16" ht="14.4" customHeight="1" x14ac:dyDescent="0.3">
      <c r="N32" s="84"/>
      <c r="O32" s="84"/>
      <c r="P32" s="84"/>
    </row>
    <row r="33" spans="2:16" x14ac:dyDescent="0.3">
      <c r="N33" s="84"/>
      <c r="O33" s="84"/>
      <c r="P33" s="84"/>
    </row>
    <row r="34" spans="2:16" ht="15.75" customHeight="1" x14ac:dyDescent="0.3">
      <c r="B34" s="18"/>
      <c r="N34" s="84"/>
      <c r="O34" s="84"/>
      <c r="P34" s="84"/>
    </row>
    <row r="35" spans="2:16" ht="15.6" x14ac:dyDescent="0.3">
      <c r="B35" s="18"/>
      <c r="N35" s="84"/>
      <c r="O35" s="84"/>
      <c r="P35" s="84"/>
    </row>
    <row r="36" spans="2:16" ht="15.6" x14ac:dyDescent="0.3">
      <c r="B36" s="18"/>
      <c r="N36" s="84"/>
      <c r="O36" s="84"/>
      <c r="P36" s="84"/>
    </row>
    <row r="37" spans="2:16" x14ac:dyDescent="0.3">
      <c r="N37" s="84"/>
      <c r="O37" s="84"/>
      <c r="P37" s="84"/>
    </row>
    <row r="38" spans="2:16" x14ac:dyDescent="0.3">
      <c r="N38" s="84"/>
      <c r="O38" s="84"/>
      <c r="P38" s="84"/>
    </row>
    <row r="39" spans="2:16" ht="15.6" x14ac:dyDescent="0.3">
      <c r="G39" s="17"/>
      <c r="N39" s="84"/>
      <c r="O39" s="84"/>
      <c r="P39" s="84"/>
    </row>
    <row r="40" spans="2:16" x14ac:dyDescent="0.3">
      <c r="N40" s="84"/>
      <c r="O40" s="84"/>
      <c r="P40" s="84"/>
    </row>
    <row r="41" spans="2:16" x14ac:dyDescent="0.3">
      <c r="N41" s="84"/>
      <c r="O41" s="84"/>
      <c r="P41" s="84"/>
    </row>
  </sheetData>
  <mergeCells count="9">
    <mergeCell ref="A1:L2"/>
    <mergeCell ref="F14:F15"/>
    <mergeCell ref="G14:P15"/>
    <mergeCell ref="N30:P41"/>
    <mergeCell ref="G8:P8"/>
    <mergeCell ref="F12:F13"/>
    <mergeCell ref="G12:P13"/>
    <mergeCell ref="G11:P11"/>
    <mergeCell ref="G10:P10"/>
  </mergeCells>
  <conditionalFormatting sqref="R10:S10">
    <cfRule type="expression" dxfId="3" priority="3">
      <formula>$R$10&lt;0.7</formula>
    </cfRule>
    <cfRule type="expression" dxfId="2" priority="4">
      <formula>$R$10&gt;0.69</formula>
    </cfRule>
  </conditionalFormatting>
  <conditionalFormatting sqref="R11:S11">
    <cfRule type="expression" dxfId="1" priority="1">
      <formula>$R$11&gt;1.999</formula>
    </cfRule>
    <cfRule type="expression" dxfId="0" priority="2">
      <formula>$R$11&lt;2</formula>
    </cfRule>
  </conditionalFormatting>
  <pageMargins left="0.7" right="0.7" top="0.75" bottom="0.75" header="0.3" footer="0.3"/>
  <pageSetup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F3D72-9961-4288-844F-ED96B2E49DF6}">
  <dimension ref="A1:I8"/>
  <sheetViews>
    <sheetView showGridLines="0" workbookViewId="0">
      <selection activeCell="J11" sqref="J11"/>
    </sheetView>
  </sheetViews>
  <sheetFormatPr defaultRowHeight="14.4" x14ac:dyDescent="0.3"/>
  <cols>
    <col min="7" max="7" width="13.109375" bestFit="1" customWidth="1"/>
    <col min="8" max="9" width="13.109375" customWidth="1"/>
  </cols>
  <sheetData>
    <row r="1" spans="1:9" x14ac:dyDescent="0.3">
      <c r="A1" s="5" t="s">
        <v>35</v>
      </c>
      <c r="B1" s="98" t="s">
        <v>43</v>
      </c>
      <c r="C1" s="98"/>
      <c r="D1" s="98"/>
      <c r="E1" s="98"/>
      <c r="F1" s="98"/>
      <c r="G1" s="98"/>
      <c r="H1" s="49"/>
      <c r="I1" s="49"/>
    </row>
    <row r="2" spans="1:9" ht="24" hidden="1" customHeight="1" x14ac:dyDescent="0.3">
      <c r="A2" s="36"/>
      <c r="B2" s="61"/>
      <c r="C2" s="61"/>
      <c r="D2" s="61"/>
      <c r="E2" s="61"/>
      <c r="F2" s="61"/>
      <c r="G2" s="61"/>
      <c r="H2" s="42"/>
      <c r="I2" s="42"/>
    </row>
    <row r="3" spans="1:9" ht="24" customHeight="1" x14ac:dyDescent="0.3">
      <c r="A3" s="99">
        <v>1</v>
      </c>
      <c r="B3" s="61" t="s">
        <v>113</v>
      </c>
      <c r="C3" s="61"/>
      <c r="D3" s="61"/>
      <c r="E3" s="61"/>
      <c r="F3" s="61"/>
      <c r="G3" s="61"/>
      <c r="H3" s="42"/>
      <c r="I3" s="42"/>
    </row>
    <row r="4" spans="1:9" x14ac:dyDescent="0.3">
      <c r="A4" s="99"/>
      <c r="B4" s="61"/>
      <c r="C4" s="61"/>
      <c r="D4" s="61"/>
      <c r="E4" s="61"/>
      <c r="F4" s="61"/>
      <c r="G4" s="61"/>
      <c r="H4" s="13" t="s">
        <v>103</v>
      </c>
      <c r="I4" s="13" t="s">
        <v>62</v>
      </c>
    </row>
    <row r="5" spans="1:9" ht="24" customHeight="1" x14ac:dyDescent="0.3">
      <c r="A5" s="36">
        <v>2</v>
      </c>
      <c r="B5" s="62" t="s">
        <v>44</v>
      </c>
      <c r="C5" s="63"/>
      <c r="D5" s="63"/>
      <c r="E5" s="63"/>
      <c r="F5" s="63"/>
      <c r="G5" s="64"/>
      <c r="H5" s="35"/>
      <c r="I5" s="35"/>
    </row>
    <row r="6" spans="1:9" ht="24" customHeight="1" x14ac:dyDescent="0.3">
      <c r="A6" s="34">
        <v>3</v>
      </c>
      <c r="B6" s="100" t="s">
        <v>45</v>
      </c>
      <c r="C6" s="101"/>
      <c r="D6" s="101"/>
      <c r="E6" s="101"/>
      <c r="F6" s="101"/>
      <c r="G6" s="102"/>
      <c r="H6" s="37" t="e">
        <f>'Linear Regression'!I5</f>
        <v>#DIV/0!</v>
      </c>
      <c r="I6" s="37" t="e">
        <f>'Linear Regression'!I6</f>
        <v>#DIV/0!</v>
      </c>
    </row>
    <row r="7" spans="1:9" ht="24" customHeight="1" x14ac:dyDescent="0.3">
      <c r="A7" s="34">
        <v>4</v>
      </c>
      <c r="B7" s="33" t="s">
        <v>46</v>
      </c>
      <c r="C7" s="33"/>
      <c r="D7" s="33"/>
      <c r="E7" s="33"/>
      <c r="F7" s="33"/>
      <c r="G7" s="33"/>
      <c r="H7" s="50"/>
      <c r="I7" s="50"/>
    </row>
    <row r="8" spans="1:9" ht="39.75" customHeight="1" x14ac:dyDescent="0.3">
      <c r="A8" s="32">
        <v>5</v>
      </c>
      <c r="B8" s="62" t="s">
        <v>47</v>
      </c>
      <c r="C8" s="63"/>
      <c r="D8" s="63"/>
      <c r="E8" s="63"/>
      <c r="F8" s="63"/>
      <c r="G8" s="64"/>
      <c r="H8" s="42"/>
      <c r="I8" s="42"/>
    </row>
  </sheetData>
  <mergeCells count="7">
    <mergeCell ref="B8:G8"/>
    <mergeCell ref="B1:G1"/>
    <mergeCell ref="B2:G2"/>
    <mergeCell ref="A3:A4"/>
    <mergeCell ref="B3:G4"/>
    <mergeCell ref="B5:G5"/>
    <mergeCell ref="B6:G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EDDE41652D2E4A8CFBEC618B724CCA" ma:contentTypeVersion="9" ma:contentTypeDescription="Create a new document." ma:contentTypeScope="" ma:versionID="3c318dcec184c304d2cd12bf74af0318">
  <xsd:schema xmlns:xsd="http://www.w3.org/2001/XMLSchema" xmlns:xs="http://www.w3.org/2001/XMLSchema" xmlns:p="http://schemas.microsoft.com/office/2006/metadata/properties" xmlns:ns2="979a4711-ddac-4723-bee0-6f60478898d2" xmlns:ns3="0a339668-a980-4109-8442-f75e8c5f5151" targetNamespace="http://schemas.microsoft.com/office/2006/metadata/properties" ma:root="true" ma:fieldsID="d58064d339ed52247ce3cfd543ec05e5" ns2:_="" ns3:_="">
    <xsd:import namespace="979a4711-ddac-4723-bee0-6f60478898d2"/>
    <xsd:import namespace="0a339668-a980-4109-8442-f75e8c5f515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9a4711-ddac-4723-bee0-6f60478898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615a1d07-5f72-4a81-a50e-881c1ed888b8"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339668-a980-4109-8442-f75e8c5f515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d9b3d5c-f4f2-467f-bfa5-dbb49931c477}" ma:internalName="TaxCatchAll" ma:showField="CatchAllData" ma:web="0a339668-a980-4109-8442-f75e8c5f51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FABF1C-78C4-474D-8CA4-237857137E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9a4711-ddac-4723-bee0-6f60478898d2"/>
    <ds:schemaRef ds:uri="0a339668-a980-4109-8442-f75e8c5f51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1C27FD-DD66-4DE5-A5BA-3CC40B71E3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Directions</vt:lpstr>
      <vt:lpstr>Analytical Dry Matter &amp; Brix</vt:lpstr>
      <vt:lpstr>Linear Regression</vt:lpstr>
      <vt:lpstr>Intercept Update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Kendra</dc:creator>
  <cp:keywords/>
  <dc:description/>
  <cp:lastModifiedBy>Kendra</cp:lastModifiedBy>
  <cp:revision/>
  <dcterms:created xsi:type="dcterms:W3CDTF">2022-09-27T17:42:19Z</dcterms:created>
  <dcterms:modified xsi:type="dcterms:W3CDTF">2023-03-28T19:27:01Z</dcterms:modified>
  <cp:category/>
  <cp:contentStatus/>
</cp:coreProperties>
</file>